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AS\Documents\ARCHIVOS PROTEGIDOS DE EXCEL\"/>
    </mc:Choice>
  </mc:AlternateContent>
  <xr:revisionPtr revIDLastSave="0" documentId="8_{5E519251-EA26-4261-A504-4D862029AFF5}" xr6:coauthVersionLast="47" xr6:coauthVersionMax="47" xr10:uidLastSave="{00000000-0000-0000-0000-000000000000}"/>
  <bookViews>
    <workbookView xWindow="-120" yWindow="-120" windowWidth="29040" windowHeight="15720" activeTab="1" xr2:uid="{2DD2FB97-BB94-4A76-908A-502AF17BEC2A}"/>
  </bookViews>
  <sheets>
    <sheet name="Resultados" sheetId="3" r:id="rId1"/>
    <sheet name="BD Consolidada" sheetId="1" r:id="rId2"/>
    <sheet name="Entrada" sheetId="2" state="hidden" r:id="rId3"/>
  </sheets>
  <definedNames>
    <definedName name="_xlnm._FilterDatabase" localSheetId="1" hidden="1">'BD Consolidada'!$A$1:$I$90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 i="1" l="1"/>
  <c r="X4" i="1"/>
  <c r="X5" i="1"/>
  <c r="X6" i="1"/>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2" i="1"/>
  <c r="E94" i="1"/>
  <c r="V92" i="1"/>
  <c r="U92" i="1"/>
  <c r="T92" i="1"/>
  <c r="S92" i="1"/>
  <c r="R92" i="1"/>
  <c r="Q92" i="1"/>
  <c r="V91" i="1"/>
  <c r="U91" i="1"/>
  <c r="T91" i="1"/>
  <c r="S91" i="1"/>
  <c r="R91" i="1"/>
  <c r="Q91" i="1"/>
  <c r="V90" i="1"/>
  <c r="U90" i="1"/>
  <c r="T90" i="1"/>
  <c r="S90" i="1"/>
  <c r="R90" i="1"/>
  <c r="Q90" i="1"/>
  <c r="AL91" i="1"/>
  <c r="AK91" i="1"/>
  <c r="AJ91" i="1"/>
  <c r="AI91" i="1"/>
  <c r="AH91" i="1"/>
  <c r="AG91" i="1"/>
  <c r="AF91" i="1"/>
  <c r="AE91" i="1"/>
  <c r="AD91" i="1"/>
  <c r="AC91" i="1"/>
  <c r="AB91" i="1"/>
  <c r="AL89" i="1"/>
  <c r="AK89" i="1"/>
  <c r="AJ89" i="1"/>
  <c r="AI89" i="1"/>
  <c r="AH89" i="1"/>
  <c r="AG89" i="1"/>
  <c r="AF89" i="1"/>
  <c r="AE89" i="1"/>
  <c r="AD89" i="1"/>
  <c r="AC89" i="1"/>
  <c r="AB89" i="1"/>
  <c r="V89" i="1"/>
  <c r="U89" i="1"/>
  <c r="T89" i="1"/>
  <c r="S89" i="1"/>
  <c r="R89" i="1"/>
  <c r="Q89" i="1"/>
  <c r="G94" i="1"/>
  <c r="AL88" i="1"/>
  <c r="AK88" i="1"/>
  <c r="AJ88" i="1"/>
  <c r="AI88" i="1"/>
  <c r="AH88" i="1"/>
  <c r="AG88" i="1"/>
  <c r="AF88" i="1"/>
  <c r="AE88" i="1"/>
  <c r="AD88" i="1"/>
  <c r="AC88" i="1"/>
  <c r="AB88" i="1"/>
  <c r="AL87" i="1"/>
  <c r="AK87" i="1"/>
  <c r="AJ87" i="1"/>
  <c r="AI87" i="1"/>
  <c r="AH87" i="1"/>
  <c r="AG87" i="1"/>
  <c r="AF87" i="1"/>
  <c r="AE87" i="1"/>
  <c r="AD87" i="1"/>
  <c r="AC87" i="1"/>
  <c r="AB87" i="1"/>
  <c r="AL86" i="1"/>
  <c r="AK86" i="1"/>
  <c r="AJ86" i="1"/>
  <c r="AI86" i="1"/>
  <c r="AH86" i="1"/>
  <c r="AG86" i="1"/>
  <c r="AF86" i="1"/>
  <c r="AE86" i="1"/>
  <c r="AD86" i="1"/>
  <c r="AC86" i="1"/>
  <c r="AB86" i="1"/>
  <c r="AL85" i="1"/>
  <c r="AK85" i="1"/>
  <c r="AJ85" i="1"/>
  <c r="AI85" i="1"/>
  <c r="AH85" i="1"/>
  <c r="AG85" i="1"/>
  <c r="AF85" i="1"/>
  <c r="AE85" i="1"/>
  <c r="AD85" i="1"/>
  <c r="AC85" i="1"/>
  <c r="AB85" i="1"/>
  <c r="AL84" i="1"/>
  <c r="AK84" i="1"/>
  <c r="AJ84" i="1"/>
  <c r="AI84" i="1"/>
  <c r="AH84" i="1"/>
  <c r="AG84" i="1"/>
  <c r="AF84" i="1"/>
  <c r="AE84" i="1"/>
  <c r="AD84" i="1"/>
  <c r="AC84" i="1"/>
  <c r="AB84" i="1"/>
  <c r="AL83" i="1"/>
  <c r="AK83" i="1"/>
  <c r="AJ83" i="1"/>
  <c r="AI83" i="1"/>
  <c r="AH83" i="1"/>
  <c r="AG83" i="1"/>
  <c r="AF83" i="1"/>
  <c r="AE83" i="1"/>
  <c r="AD83" i="1"/>
  <c r="AC83" i="1"/>
  <c r="AB83" i="1"/>
  <c r="AL82" i="1"/>
  <c r="AK82" i="1"/>
  <c r="AJ82" i="1"/>
  <c r="AI82" i="1"/>
  <c r="AH82" i="1"/>
  <c r="AG82" i="1"/>
  <c r="AF82" i="1"/>
  <c r="AE82" i="1"/>
  <c r="AD82" i="1"/>
  <c r="AC82" i="1"/>
  <c r="AB82" i="1"/>
  <c r="AL81" i="1"/>
  <c r="AK81" i="1"/>
  <c r="AJ81" i="1"/>
  <c r="AI81" i="1"/>
  <c r="AH81" i="1"/>
  <c r="AG81" i="1"/>
  <c r="AF81" i="1"/>
  <c r="AE81" i="1"/>
  <c r="AD81" i="1"/>
  <c r="AC81" i="1"/>
  <c r="AB81" i="1"/>
  <c r="AL80" i="1"/>
  <c r="AK80" i="1"/>
  <c r="AJ80" i="1"/>
  <c r="AI80" i="1"/>
  <c r="AH80" i="1"/>
  <c r="AG80" i="1"/>
  <c r="AF80" i="1"/>
  <c r="AE80" i="1"/>
  <c r="AD80" i="1"/>
  <c r="AC80" i="1"/>
  <c r="AB80" i="1"/>
  <c r="AL79" i="1"/>
  <c r="AK79" i="1"/>
  <c r="AJ79" i="1"/>
  <c r="AI79" i="1"/>
  <c r="AH79" i="1"/>
  <c r="AG79" i="1"/>
  <c r="AF79" i="1"/>
  <c r="AE79" i="1"/>
  <c r="AD79" i="1"/>
  <c r="AC79" i="1"/>
  <c r="AB79" i="1"/>
  <c r="AL78" i="1"/>
  <c r="AK78" i="1"/>
  <c r="AJ78" i="1"/>
  <c r="AI78" i="1"/>
  <c r="AH78" i="1"/>
  <c r="AG78" i="1"/>
  <c r="AF78" i="1"/>
  <c r="AE78" i="1"/>
  <c r="AD78" i="1"/>
  <c r="AC78" i="1"/>
  <c r="AB78" i="1"/>
  <c r="AL77" i="1"/>
  <c r="AK77" i="1"/>
  <c r="AJ77" i="1"/>
  <c r="AI77" i="1"/>
  <c r="AH77" i="1"/>
  <c r="AG77" i="1"/>
  <c r="AF77" i="1"/>
  <c r="AE77" i="1"/>
  <c r="AD77" i="1"/>
  <c r="AC77" i="1"/>
  <c r="AB77" i="1"/>
  <c r="AL76" i="1"/>
  <c r="AK76" i="1"/>
  <c r="AJ76" i="1"/>
  <c r="AI76" i="1"/>
  <c r="AH76" i="1"/>
  <c r="AG76" i="1"/>
  <c r="AF76" i="1"/>
  <c r="AE76" i="1"/>
  <c r="AD76" i="1"/>
  <c r="AC76" i="1"/>
  <c r="AB76" i="1"/>
  <c r="AL75" i="1"/>
  <c r="AK75" i="1"/>
  <c r="AJ75" i="1"/>
  <c r="AI75" i="1"/>
  <c r="AH75" i="1"/>
  <c r="AG75" i="1"/>
  <c r="AF75" i="1"/>
  <c r="AE75" i="1"/>
  <c r="AD75" i="1"/>
  <c r="AC75" i="1"/>
  <c r="AB75" i="1"/>
  <c r="AL74" i="1"/>
  <c r="AK74" i="1"/>
  <c r="AJ74" i="1"/>
  <c r="AI74" i="1"/>
  <c r="AH74" i="1"/>
  <c r="AG74" i="1"/>
  <c r="AF74" i="1"/>
  <c r="AE74" i="1"/>
  <c r="AD74" i="1"/>
  <c r="AC74" i="1"/>
  <c r="AB74" i="1"/>
  <c r="AL73" i="1"/>
  <c r="AK73" i="1"/>
  <c r="AJ73" i="1"/>
  <c r="AI73" i="1"/>
  <c r="AH73" i="1"/>
  <c r="AG73" i="1"/>
  <c r="AF73" i="1"/>
  <c r="AE73" i="1"/>
  <c r="AD73" i="1"/>
  <c r="AC73" i="1"/>
  <c r="AB73" i="1"/>
  <c r="AL72" i="1"/>
  <c r="AK72" i="1"/>
  <c r="AJ72" i="1"/>
  <c r="AI72" i="1"/>
  <c r="AH72" i="1"/>
  <c r="AG72" i="1"/>
  <c r="AF72" i="1"/>
  <c r="AE72" i="1"/>
  <c r="AD72" i="1"/>
  <c r="AC72" i="1"/>
  <c r="AB72" i="1"/>
  <c r="AL71" i="1"/>
  <c r="AK71" i="1"/>
  <c r="AJ71" i="1"/>
  <c r="AI71" i="1"/>
  <c r="AH71" i="1"/>
  <c r="AG71" i="1"/>
  <c r="AF71" i="1"/>
  <c r="AE71" i="1"/>
  <c r="AD71" i="1"/>
  <c r="AC71" i="1"/>
  <c r="AB71" i="1"/>
  <c r="AL70" i="1"/>
  <c r="AK70" i="1"/>
  <c r="AJ70" i="1"/>
  <c r="AI70" i="1"/>
  <c r="AH70" i="1"/>
  <c r="AG70" i="1"/>
  <c r="AF70" i="1"/>
  <c r="AE70" i="1"/>
  <c r="AD70" i="1"/>
  <c r="AC70" i="1"/>
  <c r="AB70" i="1"/>
  <c r="AL69" i="1"/>
  <c r="AK69" i="1"/>
  <c r="AJ69" i="1"/>
  <c r="AI69" i="1"/>
  <c r="AH69" i="1"/>
  <c r="AG69" i="1"/>
  <c r="AF69" i="1"/>
  <c r="AE69" i="1"/>
  <c r="AD69" i="1"/>
  <c r="AC69" i="1"/>
  <c r="AB69" i="1"/>
  <c r="AL68" i="1"/>
  <c r="AK68" i="1"/>
  <c r="AJ68" i="1"/>
  <c r="AI68" i="1"/>
  <c r="AH68" i="1"/>
  <c r="AG68" i="1"/>
  <c r="AF68" i="1"/>
  <c r="AE68" i="1"/>
  <c r="AD68" i="1"/>
  <c r="AC68" i="1"/>
  <c r="AB68" i="1"/>
  <c r="AL67" i="1"/>
  <c r="AK67" i="1"/>
  <c r="AJ67" i="1"/>
  <c r="AI67" i="1"/>
  <c r="AH67" i="1"/>
  <c r="AG67" i="1"/>
  <c r="AF67" i="1"/>
  <c r="AE67" i="1"/>
  <c r="AD67" i="1"/>
  <c r="AC67" i="1"/>
  <c r="AB67" i="1"/>
  <c r="AL66" i="1"/>
  <c r="AK66" i="1"/>
  <c r="AJ66" i="1"/>
  <c r="AI66" i="1"/>
  <c r="AH66" i="1"/>
  <c r="AG66" i="1"/>
  <c r="AF66" i="1"/>
  <c r="AE66" i="1"/>
  <c r="AD66" i="1"/>
  <c r="AC66" i="1"/>
  <c r="AB66" i="1"/>
  <c r="AL65" i="1"/>
  <c r="AK65" i="1"/>
  <c r="AJ65" i="1"/>
  <c r="AI65" i="1"/>
  <c r="AH65" i="1"/>
  <c r="AG65" i="1"/>
  <c r="AF65" i="1"/>
  <c r="AE65" i="1"/>
  <c r="AD65" i="1"/>
  <c r="AC65" i="1"/>
  <c r="AB65" i="1"/>
  <c r="AL64" i="1"/>
  <c r="AK64" i="1"/>
  <c r="AJ64" i="1"/>
  <c r="AI64" i="1"/>
  <c r="AH64" i="1"/>
  <c r="AG64" i="1"/>
  <c r="AF64" i="1"/>
  <c r="AE64" i="1"/>
  <c r="AD64" i="1"/>
  <c r="AC64" i="1"/>
  <c r="AB64" i="1"/>
  <c r="AL63" i="1"/>
  <c r="AK63" i="1"/>
  <c r="AJ63" i="1"/>
  <c r="AI63" i="1"/>
  <c r="AH63" i="1"/>
  <c r="AG63" i="1"/>
  <c r="AF63" i="1"/>
  <c r="AE63" i="1"/>
  <c r="AD63" i="1"/>
  <c r="AC63" i="1"/>
  <c r="AB63" i="1"/>
  <c r="AL62" i="1"/>
  <c r="AK62" i="1"/>
  <c r="AJ62" i="1"/>
  <c r="AI62" i="1"/>
  <c r="AH62" i="1"/>
  <c r="AG62" i="1"/>
  <c r="AF62" i="1"/>
  <c r="AE62" i="1"/>
  <c r="AD62" i="1"/>
  <c r="AC62" i="1"/>
  <c r="AB62" i="1"/>
  <c r="AL61" i="1"/>
  <c r="AK61" i="1"/>
  <c r="AJ61" i="1"/>
  <c r="AI61" i="1"/>
  <c r="AH61" i="1"/>
  <c r="AG61" i="1"/>
  <c r="AF61" i="1"/>
  <c r="AE61" i="1"/>
  <c r="AD61" i="1"/>
  <c r="AC61" i="1"/>
  <c r="AB61" i="1"/>
  <c r="AL60" i="1"/>
  <c r="AK60" i="1"/>
  <c r="AJ60" i="1"/>
  <c r="AI60" i="1"/>
  <c r="AH60" i="1"/>
  <c r="AG60" i="1"/>
  <c r="AF60" i="1"/>
  <c r="AE60" i="1"/>
  <c r="AD60" i="1"/>
  <c r="AC60" i="1"/>
  <c r="AB60" i="1"/>
  <c r="AL59" i="1"/>
  <c r="AK59" i="1"/>
  <c r="AJ59" i="1"/>
  <c r="AI59" i="1"/>
  <c r="AH59" i="1"/>
  <c r="AG59" i="1"/>
  <c r="AF59" i="1"/>
  <c r="AE59" i="1"/>
  <c r="AD59" i="1"/>
  <c r="AC59" i="1"/>
  <c r="AB59" i="1"/>
  <c r="AL58" i="1"/>
  <c r="AK58" i="1"/>
  <c r="AJ58" i="1"/>
  <c r="AI58" i="1"/>
  <c r="AH58" i="1"/>
  <c r="AG58" i="1"/>
  <c r="AF58" i="1"/>
  <c r="AE58" i="1"/>
  <c r="AD58" i="1"/>
  <c r="AC58" i="1"/>
  <c r="AB58" i="1"/>
  <c r="AL57" i="1"/>
  <c r="AK57" i="1"/>
  <c r="AJ57" i="1"/>
  <c r="AI57" i="1"/>
  <c r="AH57" i="1"/>
  <c r="AG57" i="1"/>
  <c r="AF57" i="1"/>
  <c r="AE57" i="1"/>
  <c r="AD57" i="1"/>
  <c r="AC57" i="1"/>
  <c r="AB57" i="1"/>
  <c r="AL56" i="1"/>
  <c r="AK56" i="1"/>
  <c r="AJ56" i="1"/>
  <c r="AI56" i="1"/>
  <c r="AH56" i="1"/>
  <c r="AG56" i="1"/>
  <c r="AF56" i="1"/>
  <c r="AE56" i="1"/>
  <c r="AD56" i="1"/>
  <c r="AC56" i="1"/>
  <c r="AB56" i="1"/>
  <c r="AL55" i="1"/>
  <c r="AK55" i="1"/>
  <c r="AJ55" i="1"/>
  <c r="AI55" i="1"/>
  <c r="AH55" i="1"/>
  <c r="AG55" i="1"/>
  <c r="AF55" i="1"/>
  <c r="AE55" i="1"/>
  <c r="AD55" i="1"/>
  <c r="AC55" i="1"/>
  <c r="AB55" i="1"/>
  <c r="AL54" i="1"/>
  <c r="AK54" i="1"/>
  <c r="AJ54" i="1"/>
  <c r="AI54" i="1"/>
  <c r="AH54" i="1"/>
  <c r="AG54" i="1"/>
  <c r="AF54" i="1"/>
  <c r="AE54" i="1"/>
  <c r="AD54" i="1"/>
  <c r="AC54" i="1"/>
  <c r="AB54" i="1"/>
  <c r="AL53" i="1"/>
  <c r="AK53" i="1"/>
  <c r="AJ53" i="1"/>
  <c r="AI53" i="1"/>
  <c r="AH53" i="1"/>
  <c r="AG53" i="1"/>
  <c r="AF53" i="1"/>
  <c r="AE53" i="1"/>
  <c r="AD53" i="1"/>
  <c r="AC53" i="1"/>
  <c r="AB53" i="1"/>
  <c r="AL52" i="1"/>
  <c r="AK52" i="1"/>
  <c r="AJ52" i="1"/>
  <c r="AI52" i="1"/>
  <c r="AH52" i="1"/>
  <c r="AG52" i="1"/>
  <c r="AF52" i="1"/>
  <c r="AE52" i="1"/>
  <c r="AD52" i="1"/>
  <c r="AC52" i="1"/>
  <c r="AB52" i="1"/>
  <c r="AL51" i="1"/>
  <c r="AK51" i="1"/>
  <c r="AJ51" i="1"/>
  <c r="AI51" i="1"/>
  <c r="AH51" i="1"/>
  <c r="AG51" i="1"/>
  <c r="AF51" i="1"/>
  <c r="AE51" i="1"/>
  <c r="AD51" i="1"/>
  <c r="AC51" i="1"/>
  <c r="AB51" i="1"/>
  <c r="AL50" i="1"/>
  <c r="AK50" i="1"/>
  <c r="AJ50" i="1"/>
  <c r="AI50" i="1"/>
  <c r="AH50" i="1"/>
  <c r="AG50" i="1"/>
  <c r="AF50" i="1"/>
  <c r="AE50" i="1"/>
  <c r="AD50" i="1"/>
  <c r="AC50" i="1"/>
  <c r="AB50" i="1"/>
  <c r="AL49" i="1"/>
  <c r="AK49" i="1"/>
  <c r="AJ49" i="1"/>
  <c r="AI49" i="1"/>
  <c r="AH49" i="1"/>
  <c r="AG49" i="1"/>
  <c r="AF49" i="1"/>
  <c r="AE49" i="1"/>
  <c r="AD49" i="1"/>
  <c r="AC49" i="1"/>
  <c r="AB49" i="1"/>
  <c r="AL48" i="1"/>
  <c r="AK48" i="1"/>
  <c r="AJ48" i="1"/>
  <c r="AI48" i="1"/>
  <c r="AH48" i="1"/>
  <c r="AG48" i="1"/>
  <c r="AF48" i="1"/>
  <c r="AE48" i="1"/>
  <c r="AD48" i="1"/>
  <c r="AC48" i="1"/>
  <c r="AB48" i="1"/>
  <c r="AL47" i="1"/>
  <c r="AK47" i="1"/>
  <c r="AJ47" i="1"/>
  <c r="AI47" i="1"/>
  <c r="AH47" i="1"/>
  <c r="AG47" i="1"/>
  <c r="AF47" i="1"/>
  <c r="AE47" i="1"/>
  <c r="AD47" i="1"/>
  <c r="AC47" i="1"/>
  <c r="AB47" i="1"/>
  <c r="AL46" i="1"/>
  <c r="AK46" i="1"/>
  <c r="AJ46" i="1"/>
  <c r="AI46" i="1"/>
  <c r="AH46" i="1"/>
  <c r="AG46" i="1"/>
  <c r="AF46" i="1"/>
  <c r="AE46" i="1"/>
  <c r="AD46" i="1"/>
  <c r="AC46" i="1"/>
  <c r="AB46" i="1"/>
  <c r="AL45" i="1"/>
  <c r="AK45" i="1"/>
  <c r="AJ45" i="1"/>
  <c r="AI45" i="1"/>
  <c r="AH45" i="1"/>
  <c r="AG45" i="1"/>
  <c r="AF45" i="1"/>
  <c r="AE45" i="1"/>
  <c r="AD45" i="1"/>
  <c r="AC45" i="1"/>
  <c r="AB45" i="1"/>
  <c r="AL44" i="1"/>
  <c r="AK44" i="1"/>
  <c r="AJ44" i="1"/>
  <c r="AI44" i="1"/>
  <c r="AH44" i="1"/>
  <c r="AG44" i="1"/>
  <c r="AF44" i="1"/>
  <c r="AE44" i="1"/>
  <c r="AD44" i="1"/>
  <c r="AC44" i="1"/>
  <c r="AB44" i="1"/>
  <c r="AL43" i="1"/>
  <c r="AK43" i="1"/>
  <c r="AJ43" i="1"/>
  <c r="AI43" i="1"/>
  <c r="AH43" i="1"/>
  <c r="AG43" i="1"/>
  <c r="AF43" i="1"/>
  <c r="AE43" i="1"/>
  <c r="AD43" i="1"/>
  <c r="AC43" i="1"/>
  <c r="AB43" i="1"/>
  <c r="AL42" i="1"/>
  <c r="AK42" i="1"/>
  <c r="AJ42" i="1"/>
  <c r="AI42" i="1"/>
  <c r="AH42" i="1"/>
  <c r="AG42" i="1"/>
  <c r="AF42" i="1"/>
  <c r="AE42" i="1"/>
  <c r="AD42" i="1"/>
  <c r="AC42" i="1"/>
  <c r="AB42" i="1"/>
  <c r="AL41" i="1"/>
  <c r="AK41" i="1"/>
  <c r="AJ41" i="1"/>
  <c r="AI41" i="1"/>
  <c r="AH41" i="1"/>
  <c r="AG41" i="1"/>
  <c r="AF41" i="1"/>
  <c r="AE41" i="1"/>
  <c r="AD41" i="1"/>
  <c r="AC41" i="1"/>
  <c r="AB41" i="1"/>
  <c r="AL40" i="1"/>
  <c r="AK40" i="1"/>
  <c r="AJ40" i="1"/>
  <c r="AI40" i="1"/>
  <c r="AH40" i="1"/>
  <c r="AG40" i="1"/>
  <c r="AF40" i="1"/>
  <c r="AE40" i="1"/>
  <c r="AD40" i="1"/>
  <c r="AC40" i="1"/>
  <c r="AB40" i="1"/>
  <c r="AL39" i="1"/>
  <c r="AK39" i="1"/>
  <c r="AJ39" i="1"/>
  <c r="AI39" i="1"/>
  <c r="AH39" i="1"/>
  <c r="AG39" i="1"/>
  <c r="AF39" i="1"/>
  <c r="AE39" i="1"/>
  <c r="AD39" i="1"/>
  <c r="AC39" i="1"/>
  <c r="AB39" i="1"/>
  <c r="AL38" i="1"/>
  <c r="AK38" i="1"/>
  <c r="AJ38" i="1"/>
  <c r="AI38" i="1"/>
  <c r="AH38" i="1"/>
  <c r="AG38" i="1"/>
  <c r="AF38" i="1"/>
  <c r="AE38" i="1"/>
  <c r="AD38" i="1"/>
  <c r="AC38" i="1"/>
  <c r="AB38" i="1"/>
  <c r="AL37" i="1"/>
  <c r="AK37" i="1"/>
  <c r="AJ37" i="1"/>
  <c r="AI37" i="1"/>
  <c r="AH37" i="1"/>
  <c r="AG37" i="1"/>
  <c r="AF37" i="1"/>
  <c r="AE37" i="1"/>
  <c r="AD37" i="1"/>
  <c r="AC37" i="1"/>
  <c r="AB37" i="1"/>
  <c r="AL36" i="1"/>
  <c r="AK36" i="1"/>
  <c r="AJ36" i="1"/>
  <c r="AI36" i="1"/>
  <c r="AH36" i="1"/>
  <c r="AG36" i="1"/>
  <c r="AF36" i="1"/>
  <c r="AE36" i="1"/>
  <c r="AD36" i="1"/>
  <c r="AC36" i="1"/>
  <c r="AB36" i="1"/>
  <c r="AL35" i="1"/>
  <c r="AK35" i="1"/>
  <c r="AJ35" i="1"/>
  <c r="AI35" i="1"/>
  <c r="AH35" i="1"/>
  <c r="AG35" i="1"/>
  <c r="AF35" i="1"/>
  <c r="AE35" i="1"/>
  <c r="AD35" i="1"/>
  <c r="AC35" i="1"/>
  <c r="AB35" i="1"/>
  <c r="AL34" i="1"/>
  <c r="AK34" i="1"/>
  <c r="AJ34" i="1"/>
  <c r="AI34" i="1"/>
  <c r="AH34" i="1"/>
  <c r="AG34" i="1"/>
  <c r="AF34" i="1"/>
  <c r="AE34" i="1"/>
  <c r="AD34" i="1"/>
  <c r="AC34" i="1"/>
  <c r="AB34" i="1"/>
  <c r="AL33" i="1"/>
  <c r="AK33" i="1"/>
  <c r="AJ33" i="1"/>
  <c r="AI33" i="1"/>
  <c r="AH33" i="1"/>
  <c r="AG33" i="1"/>
  <c r="AF33" i="1"/>
  <c r="AE33" i="1"/>
  <c r="AD33" i="1"/>
  <c r="AC33" i="1"/>
  <c r="AB33" i="1"/>
  <c r="AL32" i="1"/>
  <c r="AK32" i="1"/>
  <c r="AJ32" i="1"/>
  <c r="AI32" i="1"/>
  <c r="AH32" i="1"/>
  <c r="AG32" i="1"/>
  <c r="AF32" i="1"/>
  <c r="AE32" i="1"/>
  <c r="AD32" i="1"/>
  <c r="AC32" i="1"/>
  <c r="AB32" i="1"/>
  <c r="AL31" i="1"/>
  <c r="AK31" i="1"/>
  <c r="AJ31" i="1"/>
  <c r="AI31" i="1"/>
  <c r="AH31" i="1"/>
  <c r="AG31" i="1"/>
  <c r="AF31" i="1"/>
  <c r="AE31" i="1"/>
  <c r="AD31" i="1"/>
  <c r="AC31" i="1"/>
  <c r="AB31" i="1"/>
  <c r="AL30" i="1"/>
  <c r="AK30" i="1"/>
  <c r="AJ30" i="1"/>
  <c r="AI30" i="1"/>
  <c r="AH30" i="1"/>
  <c r="AG30" i="1"/>
  <c r="AF30" i="1"/>
  <c r="AE30" i="1"/>
  <c r="AD30" i="1"/>
  <c r="AC30" i="1"/>
  <c r="AB30" i="1"/>
  <c r="AL29" i="1"/>
  <c r="AK29" i="1"/>
  <c r="AJ29" i="1"/>
  <c r="AI29" i="1"/>
  <c r="AH29" i="1"/>
  <c r="AG29" i="1"/>
  <c r="AF29" i="1"/>
  <c r="AE29" i="1"/>
  <c r="AD29" i="1"/>
  <c r="AC29" i="1"/>
  <c r="AB29" i="1"/>
  <c r="AL28" i="1"/>
  <c r="AK28" i="1"/>
  <c r="AJ28" i="1"/>
  <c r="AI28" i="1"/>
  <c r="AH28" i="1"/>
  <c r="AG28" i="1"/>
  <c r="AF28" i="1"/>
  <c r="AE28" i="1"/>
  <c r="AD28" i="1"/>
  <c r="AC28" i="1"/>
  <c r="AB28" i="1"/>
  <c r="AL27" i="1"/>
  <c r="AK27" i="1"/>
  <c r="AJ27" i="1"/>
  <c r="AI27" i="1"/>
  <c r="AH27" i="1"/>
  <c r="AG27" i="1"/>
  <c r="AF27" i="1"/>
  <c r="AE27" i="1"/>
  <c r="AD27" i="1"/>
  <c r="AC27" i="1"/>
  <c r="AB27" i="1"/>
  <c r="AL26" i="1"/>
  <c r="AK26" i="1"/>
  <c r="AJ26" i="1"/>
  <c r="AI26" i="1"/>
  <c r="AH26" i="1"/>
  <c r="AG26" i="1"/>
  <c r="AF26" i="1"/>
  <c r="AE26" i="1"/>
  <c r="AD26" i="1"/>
  <c r="AC26" i="1"/>
  <c r="AB26" i="1"/>
  <c r="AL25" i="1"/>
  <c r="AK25" i="1"/>
  <c r="AJ25" i="1"/>
  <c r="AI25" i="1"/>
  <c r="AH25" i="1"/>
  <c r="AG25" i="1"/>
  <c r="AF25" i="1"/>
  <c r="AE25" i="1"/>
  <c r="AD25" i="1"/>
  <c r="AC25" i="1"/>
  <c r="AB25" i="1"/>
  <c r="AL24" i="1"/>
  <c r="AK24" i="1"/>
  <c r="AJ24" i="1"/>
  <c r="AI24" i="1"/>
  <c r="AH24" i="1"/>
  <c r="AG24" i="1"/>
  <c r="AF24" i="1"/>
  <c r="AE24" i="1"/>
  <c r="AD24" i="1"/>
  <c r="AC24" i="1"/>
  <c r="AB24" i="1"/>
  <c r="AL23" i="1"/>
  <c r="AK23" i="1"/>
  <c r="AJ23" i="1"/>
  <c r="AI23" i="1"/>
  <c r="AH23" i="1"/>
  <c r="AG23" i="1"/>
  <c r="AF23" i="1"/>
  <c r="AE23" i="1"/>
  <c r="AD23" i="1"/>
  <c r="AC23" i="1"/>
  <c r="AB23" i="1"/>
  <c r="AL22" i="1"/>
  <c r="AK22" i="1"/>
  <c r="AJ22" i="1"/>
  <c r="AI22" i="1"/>
  <c r="AH22" i="1"/>
  <c r="AG22" i="1"/>
  <c r="AF22" i="1"/>
  <c r="AE22" i="1"/>
  <c r="AD22" i="1"/>
  <c r="AC22" i="1"/>
  <c r="AB22" i="1"/>
  <c r="AL21" i="1"/>
  <c r="AK21" i="1"/>
  <c r="AJ21" i="1"/>
  <c r="AI21" i="1"/>
  <c r="AH21" i="1"/>
  <c r="AG21" i="1"/>
  <c r="AF21" i="1"/>
  <c r="AE21" i="1"/>
  <c r="AD21" i="1"/>
  <c r="AC21" i="1"/>
  <c r="AB21" i="1"/>
  <c r="AL20" i="1"/>
  <c r="AK20" i="1"/>
  <c r="AJ20" i="1"/>
  <c r="AI20" i="1"/>
  <c r="AH20" i="1"/>
  <c r="AG20" i="1"/>
  <c r="AF20" i="1"/>
  <c r="AE20" i="1"/>
  <c r="AD20" i="1"/>
  <c r="AC20" i="1"/>
  <c r="AB20" i="1"/>
  <c r="AL19" i="1"/>
  <c r="AK19" i="1"/>
  <c r="AJ19" i="1"/>
  <c r="AI19" i="1"/>
  <c r="AH19" i="1"/>
  <c r="AG19" i="1"/>
  <c r="AF19" i="1"/>
  <c r="AE19" i="1"/>
  <c r="AD19" i="1"/>
  <c r="AC19" i="1"/>
  <c r="AB19" i="1"/>
  <c r="AL18" i="1"/>
  <c r="AK18" i="1"/>
  <c r="AJ18" i="1"/>
  <c r="AI18" i="1"/>
  <c r="AH18" i="1"/>
  <c r="AG18" i="1"/>
  <c r="AF18" i="1"/>
  <c r="AE18" i="1"/>
  <c r="AD18" i="1"/>
  <c r="AC18" i="1"/>
  <c r="AB18" i="1"/>
  <c r="AL17" i="1"/>
  <c r="AK17" i="1"/>
  <c r="AJ17" i="1"/>
  <c r="AI17" i="1"/>
  <c r="AH17" i="1"/>
  <c r="AG17" i="1"/>
  <c r="AF17" i="1"/>
  <c r="AE17" i="1"/>
  <c r="AD17" i="1"/>
  <c r="AC17" i="1"/>
  <c r="AB17" i="1"/>
  <c r="AL16" i="1"/>
  <c r="AK16" i="1"/>
  <c r="AJ16" i="1"/>
  <c r="AI16" i="1"/>
  <c r="AH16" i="1"/>
  <c r="AG16" i="1"/>
  <c r="AF16" i="1"/>
  <c r="AE16" i="1"/>
  <c r="AD16" i="1"/>
  <c r="AC16" i="1"/>
  <c r="AB16" i="1"/>
  <c r="AL15" i="1"/>
  <c r="AK15" i="1"/>
  <c r="AJ15" i="1"/>
  <c r="AI15" i="1"/>
  <c r="AH15" i="1"/>
  <c r="AG15" i="1"/>
  <c r="AF15" i="1"/>
  <c r="AE15" i="1"/>
  <c r="AD15" i="1"/>
  <c r="AC15" i="1"/>
  <c r="AB15" i="1"/>
  <c r="AL14" i="1"/>
  <c r="AK14" i="1"/>
  <c r="AJ14" i="1"/>
  <c r="AI14" i="1"/>
  <c r="AH14" i="1"/>
  <c r="AG14" i="1"/>
  <c r="AF14" i="1"/>
  <c r="AE14" i="1"/>
  <c r="AD14" i="1"/>
  <c r="AC14" i="1"/>
  <c r="AB14" i="1"/>
  <c r="AL13" i="1"/>
  <c r="AK13" i="1"/>
  <c r="AJ13" i="1"/>
  <c r="AI13" i="1"/>
  <c r="AH13" i="1"/>
  <c r="AG13" i="1"/>
  <c r="AF13" i="1"/>
  <c r="AE13" i="1"/>
  <c r="AD13" i="1"/>
  <c r="AC13" i="1"/>
  <c r="AB13" i="1"/>
  <c r="AL12" i="1"/>
  <c r="AK12" i="1"/>
  <c r="AJ12" i="1"/>
  <c r="AI12" i="1"/>
  <c r="AH12" i="1"/>
  <c r="AG12" i="1"/>
  <c r="AF12" i="1"/>
  <c r="AE12" i="1"/>
  <c r="AD12" i="1"/>
  <c r="AC12" i="1"/>
  <c r="AB12" i="1"/>
  <c r="AL11" i="1"/>
  <c r="AK11" i="1"/>
  <c r="AJ11" i="1"/>
  <c r="AI11" i="1"/>
  <c r="AH11" i="1"/>
  <c r="AG11" i="1"/>
  <c r="AF11" i="1"/>
  <c r="AE11" i="1"/>
  <c r="AD11" i="1"/>
  <c r="AC11" i="1"/>
  <c r="AB11" i="1"/>
  <c r="AL10" i="1"/>
  <c r="AK10" i="1"/>
  <c r="AJ10" i="1"/>
  <c r="AI10" i="1"/>
  <c r="AH10" i="1"/>
  <c r="AG10" i="1"/>
  <c r="AF10" i="1"/>
  <c r="AE10" i="1"/>
  <c r="AD10" i="1"/>
  <c r="AC10" i="1"/>
  <c r="AB10" i="1"/>
  <c r="AL9" i="1"/>
  <c r="AK9" i="1"/>
  <c r="AJ9" i="1"/>
  <c r="AI9" i="1"/>
  <c r="AH9" i="1"/>
  <c r="AG9" i="1"/>
  <c r="AF9" i="1"/>
  <c r="AE9" i="1"/>
  <c r="AD9" i="1"/>
  <c r="AC9" i="1"/>
  <c r="AB9" i="1"/>
  <c r="AL8" i="1"/>
  <c r="AK8" i="1"/>
  <c r="AJ8" i="1"/>
  <c r="AI8" i="1"/>
  <c r="AH8" i="1"/>
  <c r="AG8" i="1"/>
  <c r="AF8" i="1"/>
  <c r="AE8" i="1"/>
  <c r="AD8" i="1"/>
  <c r="AC8" i="1"/>
  <c r="AB8" i="1"/>
  <c r="AL7" i="1"/>
  <c r="AK7" i="1"/>
  <c r="AJ7" i="1"/>
  <c r="AI7" i="1"/>
  <c r="AH7" i="1"/>
  <c r="AG7" i="1"/>
  <c r="AF7" i="1"/>
  <c r="AE7" i="1"/>
  <c r="AD7" i="1"/>
  <c r="AC7" i="1"/>
  <c r="AB7" i="1"/>
  <c r="AL6" i="1"/>
  <c r="AK6" i="1"/>
  <c r="AJ6" i="1"/>
  <c r="AI6" i="1"/>
  <c r="AH6" i="1"/>
  <c r="AG6" i="1"/>
  <c r="AF6" i="1"/>
  <c r="AE6" i="1"/>
  <c r="AD6" i="1"/>
  <c r="AC6" i="1"/>
  <c r="AB6" i="1"/>
  <c r="AL5" i="1"/>
  <c r="AK5" i="1"/>
  <c r="AJ5" i="1"/>
  <c r="AI5" i="1"/>
  <c r="AH5" i="1"/>
  <c r="AG5" i="1"/>
  <c r="AF5" i="1"/>
  <c r="AE5" i="1"/>
  <c r="AD5" i="1"/>
  <c r="AC5" i="1"/>
  <c r="AB5" i="1"/>
  <c r="AL4" i="1"/>
  <c r="AK4" i="1"/>
  <c r="AJ4" i="1"/>
  <c r="AI4" i="1"/>
  <c r="AH4" i="1"/>
  <c r="AG4" i="1"/>
  <c r="AF4" i="1"/>
  <c r="AE4" i="1"/>
  <c r="AD4" i="1"/>
  <c r="AC4" i="1"/>
  <c r="AB4" i="1"/>
  <c r="AL3" i="1"/>
  <c r="AK3" i="1"/>
  <c r="AJ3" i="1"/>
  <c r="AI3" i="1"/>
  <c r="AH3" i="1"/>
  <c r="AG3" i="1"/>
  <c r="AF3" i="1"/>
  <c r="AE3" i="1"/>
  <c r="AD3" i="1"/>
  <c r="AC3" i="1"/>
  <c r="AB3" i="1"/>
  <c r="AL2" i="1"/>
  <c r="AK2" i="1"/>
  <c r="AJ2" i="1"/>
  <c r="AI2" i="1"/>
  <c r="AH2" i="1"/>
  <c r="AG2" i="1"/>
  <c r="AF2" i="1"/>
  <c r="AE2" i="1"/>
  <c r="AD2" i="1"/>
  <c r="AC2" i="1"/>
  <c r="AB2" i="1"/>
  <c r="AB94" i="1" s="1"/>
  <c r="C31" i="3"/>
  <c r="C30" i="3"/>
  <c r="C26" i="3"/>
  <c r="C25" i="3"/>
  <c r="C24" i="3"/>
  <c r="C23" i="3"/>
  <c r="C22" i="3"/>
  <c r="C21" i="3"/>
  <c r="C20" i="3"/>
  <c r="C19" i="3"/>
  <c r="C18" i="3"/>
  <c r="C14" i="3"/>
  <c r="C13" i="3"/>
  <c r="C12" i="3"/>
  <c r="C11" i="3"/>
  <c r="C10" i="3"/>
  <c r="C9" i="3"/>
  <c r="C60" i="3"/>
  <c r="C61" i="3" s="1"/>
  <c r="X94" i="1" l="1"/>
  <c r="C44" i="3" s="1"/>
  <c r="AC94" i="1"/>
  <c r="G19" i="3" s="1"/>
  <c r="AD94" i="1"/>
  <c r="G20" i="3" s="1"/>
  <c r="AE94" i="1"/>
  <c r="G21" i="3" s="1"/>
  <c r="AF94" i="1"/>
  <c r="G22" i="3" s="1"/>
  <c r="AG94" i="1"/>
  <c r="G23" i="3" s="1"/>
  <c r="AH94" i="1"/>
  <c r="G24" i="3" s="1"/>
  <c r="AI94" i="1"/>
  <c r="G25" i="3" s="1"/>
  <c r="AJ94" i="1"/>
  <c r="G26" i="3" s="1"/>
  <c r="AK94" i="1"/>
  <c r="G30" i="3" s="1"/>
  <c r="AL94" i="1"/>
  <c r="G31" i="3" s="1"/>
  <c r="AM94" i="1"/>
  <c r="G18" i="3"/>
  <c r="G32" i="3"/>
  <c r="H30" i="3" s="1"/>
  <c r="H31" i="3"/>
  <c r="I15" i="3"/>
  <c r="H32" i="3" l="1"/>
  <c r="G27" i="3"/>
  <c r="V88" i="1"/>
  <c r="U88" i="1"/>
  <c r="T88" i="1"/>
  <c r="S88" i="1"/>
  <c r="V87" i="1"/>
  <c r="U87" i="1"/>
  <c r="T87" i="1"/>
  <c r="S87" i="1"/>
  <c r="V86" i="1"/>
  <c r="U86" i="1"/>
  <c r="T86" i="1"/>
  <c r="S86" i="1"/>
  <c r="V85" i="1"/>
  <c r="U85" i="1"/>
  <c r="T85" i="1"/>
  <c r="S85" i="1"/>
  <c r="V84" i="1"/>
  <c r="U84" i="1"/>
  <c r="T84" i="1"/>
  <c r="S84" i="1"/>
  <c r="V83" i="1"/>
  <c r="U83" i="1"/>
  <c r="T83" i="1"/>
  <c r="S83" i="1"/>
  <c r="V82" i="1"/>
  <c r="U82" i="1"/>
  <c r="T82" i="1"/>
  <c r="S82" i="1"/>
  <c r="V81" i="1"/>
  <c r="U81" i="1"/>
  <c r="T81" i="1"/>
  <c r="S81" i="1"/>
  <c r="V80" i="1"/>
  <c r="U80" i="1"/>
  <c r="T80" i="1"/>
  <c r="S80" i="1"/>
  <c r="V79" i="1"/>
  <c r="U79" i="1"/>
  <c r="T79" i="1"/>
  <c r="S79" i="1"/>
  <c r="V78" i="1"/>
  <c r="U78" i="1"/>
  <c r="T78" i="1"/>
  <c r="S78" i="1"/>
  <c r="V77" i="1"/>
  <c r="U77" i="1"/>
  <c r="T77" i="1"/>
  <c r="S77" i="1"/>
  <c r="V76" i="1"/>
  <c r="U76" i="1"/>
  <c r="T76" i="1"/>
  <c r="S76" i="1"/>
  <c r="V75" i="1"/>
  <c r="U75" i="1"/>
  <c r="T75" i="1"/>
  <c r="S75" i="1"/>
  <c r="V74" i="1"/>
  <c r="U74" i="1"/>
  <c r="T74" i="1"/>
  <c r="S74" i="1"/>
  <c r="V73" i="1"/>
  <c r="U73" i="1"/>
  <c r="T73" i="1"/>
  <c r="S73" i="1"/>
  <c r="V72" i="1"/>
  <c r="U72" i="1"/>
  <c r="T72" i="1"/>
  <c r="S72" i="1"/>
  <c r="V71" i="1"/>
  <c r="U71" i="1"/>
  <c r="T71" i="1"/>
  <c r="S71" i="1"/>
  <c r="V70" i="1"/>
  <c r="U70" i="1"/>
  <c r="T70" i="1"/>
  <c r="S70" i="1"/>
  <c r="V69" i="1"/>
  <c r="U69" i="1"/>
  <c r="T69" i="1"/>
  <c r="S69" i="1"/>
  <c r="V68" i="1"/>
  <c r="U68" i="1"/>
  <c r="T68" i="1"/>
  <c r="S68" i="1"/>
  <c r="V67" i="1"/>
  <c r="U67" i="1"/>
  <c r="T67" i="1"/>
  <c r="S67" i="1"/>
  <c r="V66" i="1"/>
  <c r="U66" i="1"/>
  <c r="T66" i="1"/>
  <c r="S66" i="1"/>
  <c r="V65" i="1"/>
  <c r="U65" i="1"/>
  <c r="T65" i="1"/>
  <c r="S65" i="1"/>
  <c r="V64" i="1"/>
  <c r="U64" i="1"/>
  <c r="T64" i="1"/>
  <c r="S64" i="1"/>
  <c r="V63" i="1"/>
  <c r="U63" i="1"/>
  <c r="T63" i="1"/>
  <c r="S63" i="1"/>
  <c r="V62" i="1"/>
  <c r="U62" i="1"/>
  <c r="T62" i="1"/>
  <c r="S62" i="1"/>
  <c r="V61" i="1"/>
  <c r="U61" i="1"/>
  <c r="T61" i="1"/>
  <c r="S61" i="1"/>
  <c r="V60" i="1"/>
  <c r="U60" i="1"/>
  <c r="T60" i="1"/>
  <c r="S60" i="1"/>
  <c r="V59" i="1"/>
  <c r="U59" i="1"/>
  <c r="T59" i="1"/>
  <c r="S59" i="1"/>
  <c r="V58" i="1"/>
  <c r="U58" i="1"/>
  <c r="T58" i="1"/>
  <c r="S58" i="1"/>
  <c r="V57" i="1"/>
  <c r="U57" i="1"/>
  <c r="T57" i="1"/>
  <c r="S57" i="1"/>
  <c r="V56" i="1"/>
  <c r="U56" i="1"/>
  <c r="T56" i="1"/>
  <c r="S56" i="1"/>
  <c r="V55" i="1"/>
  <c r="U55" i="1"/>
  <c r="T55" i="1"/>
  <c r="S55" i="1"/>
  <c r="V54" i="1"/>
  <c r="U54" i="1"/>
  <c r="T54" i="1"/>
  <c r="S54" i="1"/>
  <c r="V53" i="1"/>
  <c r="U53" i="1"/>
  <c r="T53" i="1"/>
  <c r="S53" i="1"/>
  <c r="V52" i="1"/>
  <c r="U52" i="1"/>
  <c r="T52" i="1"/>
  <c r="S52" i="1"/>
  <c r="V51" i="1"/>
  <c r="U51" i="1"/>
  <c r="T51" i="1"/>
  <c r="S51" i="1"/>
  <c r="V50" i="1"/>
  <c r="U50" i="1"/>
  <c r="T50" i="1"/>
  <c r="S50" i="1"/>
  <c r="V49" i="1"/>
  <c r="U49" i="1"/>
  <c r="T49" i="1"/>
  <c r="S49" i="1"/>
  <c r="V48" i="1"/>
  <c r="U48" i="1"/>
  <c r="T48" i="1"/>
  <c r="S48" i="1"/>
  <c r="V47" i="1"/>
  <c r="U47" i="1"/>
  <c r="T47" i="1"/>
  <c r="S47" i="1"/>
  <c r="V46" i="1"/>
  <c r="U46" i="1"/>
  <c r="T46" i="1"/>
  <c r="S46" i="1"/>
  <c r="V45" i="1"/>
  <c r="U45" i="1"/>
  <c r="T45" i="1"/>
  <c r="S45" i="1"/>
  <c r="V44" i="1"/>
  <c r="U44" i="1"/>
  <c r="T44" i="1"/>
  <c r="S44" i="1"/>
  <c r="V43" i="1"/>
  <c r="U43" i="1"/>
  <c r="T43" i="1"/>
  <c r="S43" i="1"/>
  <c r="V42" i="1"/>
  <c r="U42" i="1"/>
  <c r="T42" i="1"/>
  <c r="S42" i="1"/>
  <c r="V41" i="1"/>
  <c r="U41" i="1"/>
  <c r="T41" i="1"/>
  <c r="S41" i="1"/>
  <c r="V40" i="1"/>
  <c r="U40" i="1"/>
  <c r="T40" i="1"/>
  <c r="S40" i="1"/>
  <c r="V39" i="1"/>
  <c r="U39" i="1"/>
  <c r="T39" i="1"/>
  <c r="S39" i="1"/>
  <c r="V38" i="1"/>
  <c r="U38" i="1"/>
  <c r="T38" i="1"/>
  <c r="S38" i="1"/>
  <c r="V37" i="1"/>
  <c r="U37" i="1"/>
  <c r="T37" i="1"/>
  <c r="S37" i="1"/>
  <c r="V36" i="1"/>
  <c r="U36" i="1"/>
  <c r="T36" i="1"/>
  <c r="S36" i="1"/>
  <c r="V35" i="1"/>
  <c r="U35" i="1"/>
  <c r="T35" i="1"/>
  <c r="S35" i="1"/>
  <c r="V34" i="1"/>
  <c r="U34" i="1"/>
  <c r="T34" i="1"/>
  <c r="S34" i="1"/>
  <c r="V33" i="1"/>
  <c r="U33" i="1"/>
  <c r="T33" i="1"/>
  <c r="S33" i="1"/>
  <c r="V32" i="1"/>
  <c r="U32" i="1"/>
  <c r="T32" i="1"/>
  <c r="S32" i="1"/>
  <c r="V31" i="1"/>
  <c r="U31" i="1"/>
  <c r="T31" i="1"/>
  <c r="S31" i="1"/>
  <c r="V30" i="1"/>
  <c r="U30" i="1"/>
  <c r="T30" i="1"/>
  <c r="S30" i="1"/>
  <c r="V29" i="1"/>
  <c r="U29" i="1"/>
  <c r="T29" i="1"/>
  <c r="S29" i="1"/>
  <c r="V28" i="1"/>
  <c r="U28" i="1"/>
  <c r="T28" i="1"/>
  <c r="S28" i="1"/>
  <c r="V27" i="1"/>
  <c r="U27" i="1"/>
  <c r="T27" i="1"/>
  <c r="S27" i="1"/>
  <c r="V26" i="1"/>
  <c r="U26" i="1"/>
  <c r="T26" i="1"/>
  <c r="S26" i="1"/>
  <c r="V25" i="1"/>
  <c r="U25" i="1"/>
  <c r="T25" i="1"/>
  <c r="S25" i="1"/>
  <c r="V24" i="1"/>
  <c r="U24" i="1"/>
  <c r="T24" i="1"/>
  <c r="S24" i="1"/>
  <c r="V23" i="1"/>
  <c r="U23" i="1"/>
  <c r="T23" i="1"/>
  <c r="S23" i="1"/>
  <c r="V22" i="1"/>
  <c r="U22" i="1"/>
  <c r="T22" i="1"/>
  <c r="S22" i="1"/>
  <c r="V21" i="1"/>
  <c r="U21" i="1"/>
  <c r="T21" i="1"/>
  <c r="S21" i="1"/>
  <c r="V20" i="1"/>
  <c r="U20" i="1"/>
  <c r="T20" i="1"/>
  <c r="S20" i="1"/>
  <c r="V19" i="1"/>
  <c r="U19" i="1"/>
  <c r="T19" i="1"/>
  <c r="S19" i="1"/>
  <c r="V18" i="1"/>
  <c r="U18" i="1"/>
  <c r="T18" i="1"/>
  <c r="S18" i="1"/>
  <c r="V17" i="1"/>
  <c r="U17" i="1"/>
  <c r="T17" i="1"/>
  <c r="S17" i="1"/>
  <c r="V16" i="1"/>
  <c r="U16" i="1"/>
  <c r="T16" i="1"/>
  <c r="S16" i="1"/>
  <c r="V15" i="1"/>
  <c r="U15" i="1"/>
  <c r="T15" i="1"/>
  <c r="S15" i="1"/>
  <c r="V14" i="1"/>
  <c r="U14" i="1"/>
  <c r="T14" i="1"/>
  <c r="S14" i="1"/>
  <c r="V13" i="1"/>
  <c r="U13" i="1"/>
  <c r="T13" i="1"/>
  <c r="S13" i="1"/>
  <c r="V12" i="1"/>
  <c r="U12" i="1"/>
  <c r="T12" i="1"/>
  <c r="S12" i="1"/>
  <c r="V11" i="1"/>
  <c r="U11" i="1"/>
  <c r="T11" i="1"/>
  <c r="S11" i="1"/>
  <c r="V10" i="1"/>
  <c r="U10" i="1"/>
  <c r="T10" i="1"/>
  <c r="S10" i="1"/>
  <c r="V9" i="1"/>
  <c r="U9" i="1"/>
  <c r="T9" i="1"/>
  <c r="S9" i="1"/>
  <c r="V8" i="1"/>
  <c r="U8" i="1"/>
  <c r="T8" i="1"/>
  <c r="S8" i="1"/>
  <c r="V7" i="1"/>
  <c r="U7" i="1"/>
  <c r="T7" i="1"/>
  <c r="S7" i="1"/>
  <c r="V6" i="1"/>
  <c r="U6" i="1"/>
  <c r="T6" i="1"/>
  <c r="S6" i="1"/>
  <c r="V5" i="1"/>
  <c r="U5" i="1"/>
  <c r="T5" i="1"/>
  <c r="S5" i="1"/>
  <c r="V4" i="1"/>
  <c r="U4" i="1"/>
  <c r="T4" i="1"/>
  <c r="S4" i="1"/>
  <c r="V3" i="1"/>
  <c r="U3" i="1"/>
  <c r="T3" i="1"/>
  <c r="S3" i="1"/>
  <c r="V2" i="1"/>
  <c r="V94" i="1" s="1"/>
  <c r="U2" i="1"/>
  <c r="U94" i="1" s="1"/>
  <c r="T2" i="1"/>
  <c r="T94" i="1" s="1"/>
  <c r="S2" i="1"/>
  <c r="S94" i="1" s="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R7" i="1"/>
  <c r="R6" i="1"/>
  <c r="R5" i="1"/>
  <c r="R4" i="1"/>
  <c r="R3" i="1"/>
  <c r="R2" i="1"/>
  <c r="R94" i="1" s="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Q10" i="1"/>
  <c r="Q9" i="1"/>
  <c r="Q8" i="1"/>
  <c r="Q7" i="1"/>
  <c r="Q6" i="1"/>
  <c r="Q5" i="1"/>
  <c r="Q4" i="1"/>
  <c r="Q3" i="1"/>
  <c r="Q2" i="1"/>
  <c r="Q94" i="1" s="1"/>
  <c r="G11" i="3" l="1"/>
  <c r="G12" i="3"/>
  <c r="G13" i="3"/>
  <c r="G14" i="3"/>
  <c r="G9" i="3"/>
  <c r="H19" i="3"/>
  <c r="H20" i="3"/>
  <c r="H21" i="3"/>
  <c r="H22" i="3"/>
  <c r="H23" i="3"/>
  <c r="H24" i="3"/>
  <c r="H25" i="3"/>
  <c r="H26" i="3"/>
  <c r="H18" i="3"/>
  <c r="H27" i="3" s="1"/>
  <c r="W94" i="1" l="1"/>
  <c r="G10" i="3"/>
  <c r="G15" i="3" l="1"/>
  <c r="H9" i="3" l="1"/>
  <c r="H11" i="3"/>
  <c r="H12" i="3"/>
  <c r="H13" i="3"/>
  <c r="H14" i="3"/>
  <c r="H10" i="3"/>
  <c r="H1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Álvaro Castilla Ramírez</author>
    <author>tc={027E15CA-D6FB-4576-9ABA-5AF9097076A2}</author>
  </authors>
  <commentList>
    <comment ref="B1" authorId="0" shapeId="0" xr:uid="{FF908EAE-2B19-43F3-BB4F-95403F1EB47F}">
      <text>
        <r>
          <rPr>
            <b/>
            <sz val="9"/>
            <color indexed="81"/>
            <rFont val="Tahoma"/>
            <family val="2"/>
          </rPr>
          <t xml:space="preserve">Si la actividad se realizo en conjunto con otra dependencia indicar el nombre o nombres.
</t>
        </r>
      </text>
    </comment>
    <comment ref="C1" authorId="0" shapeId="0" xr:uid="{3BEB679B-6222-4B7E-9027-5D1318500D09}">
      <text>
        <r>
          <rPr>
            <b/>
            <sz val="9"/>
            <color indexed="81"/>
            <rFont val="Tahoma"/>
            <family val="2"/>
          </rPr>
          <t>Nombre de la Actividad o Programa asociado a la actividad</t>
        </r>
      </text>
    </comment>
    <comment ref="F1" authorId="0" shapeId="0" xr:uid="{B3D4AE48-6D75-4A73-98AB-DF88E8113AFF}">
      <text>
        <r>
          <rPr>
            <b/>
            <sz val="9"/>
            <color indexed="81"/>
            <rFont val="Tahoma"/>
            <family val="2"/>
          </rPr>
          <t>Fecha de Realización o lapso de tiempo de tal fecha hasta esta fecha.</t>
        </r>
        <r>
          <rPr>
            <sz val="9"/>
            <color indexed="81"/>
            <rFont val="Tahoma"/>
            <family val="2"/>
          </rPr>
          <t xml:space="preserve">
</t>
        </r>
      </text>
    </comment>
    <comment ref="G1" authorId="0" shapeId="0" xr:uid="{0D4A1692-277F-42BB-BF40-C874DF4D60BC}">
      <text>
        <r>
          <rPr>
            <b/>
            <sz val="9"/>
            <color indexed="81"/>
            <rFont val="Tahoma"/>
            <family val="2"/>
          </rPr>
          <t>Si no tiene acceso a la evidencia como listado de asistentes, estime el No de asistentes. De lo contrario coloque el número según las evidencias.</t>
        </r>
      </text>
    </comment>
    <comment ref="I1" authorId="1" shapeId="0" xr:uid="{027E15CA-D6FB-4576-9ABA-5AF9097076A2}">
      <text>
        <t>[Comentario encadenado]
Su versión de Excel le permite leer este comentario encadenado; sin embargo, las ediciones que se apliquen se quitarán si el archivo se abre en una versión más reciente de Excel. Más información: https://go.microsoft.com/fwlink/?linkid=870924
Comentario:
    Que acción se tomo a partir de la actividad</t>
      </text>
    </comment>
  </commentList>
</comments>
</file>

<file path=xl/sharedStrings.xml><?xml version="1.0" encoding="utf-8"?>
<sst xmlns="http://schemas.openxmlformats.org/spreadsheetml/2006/main" count="545" uniqueCount="225">
  <si>
    <t>OBJETIVO</t>
  </si>
  <si>
    <t>Establecer los resultados de las actividades de Participación Ciudadana por Categoría de Participación y Grupos de Valor</t>
  </si>
  <si>
    <t>ACTIVIDAD</t>
  </si>
  <si>
    <t>SEGUIMIENTO MIPG 2023</t>
  </si>
  <si>
    <t>#</t>
  </si>
  <si>
    <t>COMPONENTES PARTICIPACIÓN CIUDADANA</t>
  </si>
  <si>
    <t># PARTICIPANTES</t>
  </si>
  <si>
    <t>% Participación</t>
  </si>
  <si>
    <t>%CUMPLIMIENTO</t>
  </si>
  <si>
    <t>TOTAL</t>
  </si>
  <si>
    <t>GRUPOS DE VALOR CAS</t>
  </si>
  <si>
    <t>GRUPOS DE VALOR INTERINSTITUCIONALES</t>
  </si>
  <si>
    <t>OBSERVACIONES</t>
  </si>
  <si>
    <t>EQUIPO MIPG</t>
  </si>
  <si>
    <t>Versión 1</t>
  </si>
  <si>
    <t>Fecha:</t>
  </si>
  <si>
    <t>ITEM</t>
  </si>
  <si>
    <t>ÁREA/DEPENDENCIA</t>
  </si>
  <si>
    <t>ACTIVIDAD CON LA COMUNIDAD</t>
  </si>
  <si>
    <t>GRUPO DE VALOR</t>
  </si>
  <si>
    <t>CATEGORÍA PARTICIPACIÓN</t>
  </si>
  <si>
    <t>FECHA O
LAPSO DE TIEMPO</t>
  </si>
  <si>
    <t xml:space="preserve">NUMERO APROXIMADO DE PARTICIPANTES </t>
  </si>
  <si>
    <t>RESULTADO</t>
  </si>
  <si>
    <t>Participación para el Diagnóstico de necesidades e identificación de Problemas</t>
  </si>
  <si>
    <t>Planeación y Presupuesto Participativo</t>
  </si>
  <si>
    <t>Consulta Ciudadana</t>
  </si>
  <si>
    <t>Colaboración e innovación Abierta</t>
  </si>
  <si>
    <t>Rendición Cuentas</t>
  </si>
  <si>
    <t>Control Social</t>
  </si>
  <si>
    <t>Instituciones de Estado</t>
  </si>
  <si>
    <t>Organismos de Control</t>
  </si>
  <si>
    <t>Sector Educativo</t>
  </si>
  <si>
    <t>Empresas de Servicios Públicos</t>
  </si>
  <si>
    <t>Sector Empresarial</t>
  </si>
  <si>
    <t>Organizaciones Sociales y Comunitarias</t>
  </si>
  <si>
    <t>Grupos Étnicos</t>
  </si>
  <si>
    <t>Ciudadanos</t>
  </si>
  <si>
    <t>Otros</t>
  </si>
  <si>
    <t>Interinstitucional Estado-Sector Educativo-Sector Empresarial</t>
  </si>
  <si>
    <t>Interinstitucional Estado-Sector Empresarial-Ciudadano</t>
  </si>
  <si>
    <t>Grupos de Valor</t>
  </si>
  <si>
    <t>Categoría</t>
  </si>
  <si>
    <t xml:space="preserve"> ======&gt;</t>
  </si>
  <si>
    <t>RESULTADO ACTIVIDADES PARTICIPACIÓN CIUDADANA CAS 2023</t>
  </si>
  <si>
    <t>SAA - Línea Fauna</t>
  </si>
  <si>
    <t xml:space="preserve">Capacitcacion de manejo y control de caracol africano en el municipio de barrancabermeja, para capacitar a policia nacional del Magdalena medio y la central tecnica merielectria Celsia. </t>
  </si>
  <si>
    <t xml:space="preserve">Capacitación de manejo de fauna silvestre a la policia nacional del municipio de San Gil santander. </t>
  </si>
  <si>
    <t xml:space="preserve">CHARLA DE SENSIBILIZACION Y CUIDADO DE LA DANTA (Tapirus) a la comunidad del corregimiento El porvenir del municipio de Sucre - Santander </t>
  </si>
  <si>
    <t xml:space="preserve">Capacitacion en prevencion de accidentes con animales venenosos a estudiantes del colegio Fundacion reserva del municipio de Barichara - Santander </t>
  </si>
  <si>
    <t>Visita y socialización operación relleno sanitario EMPSACOL, ACUASAN Y ECOSANGIL atención problematicas presentadas por la comunidad por la operación de los mismos.</t>
  </si>
  <si>
    <t>Mesa de trabajo con comunidad aledaña a rellenos sanitarios municipio de San Gil en el marco del seguimiento a las problematicas sociales y ambientales generadas por la operacion de los rellenos</t>
  </si>
  <si>
    <t>Mesa de trabajo comunidad aledaña a rellenos sanitarios municipio de San Gil</t>
  </si>
  <si>
    <t>Comité Tecnico interinstitucional de Educación Ambiental CIDEA</t>
  </si>
  <si>
    <t>Mesa de trabajo reforestación 05 de junio de 2023</t>
  </si>
  <si>
    <t>SAA - Línea de Residuos</t>
  </si>
  <si>
    <t xml:space="preserve">Compromisos adquiridos por la Subdirección de Autoridad Ambiental (SAA) de la Corporación Autónoma Regional de Santander, en relación a iniciar una mesa de diálogos con las autoridades de los municipios de Málaga y sus municipios y que se encuentran de la denominada Provincia de Garcia Rovira en miras de logar frenar el flagelo de la Minería Ilegal que se viene presentando en la Provincia Garcia Rovira; en el desarrollo de las facultades de la CAS es organizar comunicación directa y fluida en cuanto a los aspectos y requisitos necesarios para el otorgamiento de licencias ambientales y títulos mineros por parte de la Agencia Nacional Minera.  </t>
  </si>
  <si>
    <t>Instalación de la primera mesa de trabajo a causa de la minería ilegal que se presenta en la Provincia de García Rovira y compromisos adquiridos por parte de la Corporación Autónoma Regional – CAS tras reunión celebrada el día 27 de marzo de 2023.</t>
  </si>
  <si>
    <t>SAA - Línea Minera</t>
  </si>
  <si>
    <t>31 de marzo al 01 de abril  de 2023</t>
  </si>
  <si>
    <t xml:space="preserve">Entrega de material informativo </t>
  </si>
  <si>
    <t>14 de marzo de 2023</t>
  </si>
  <si>
    <t>Capacitacion de personal de la policia ante el manejo e identificacion de especies de fauna silvestre</t>
  </si>
  <si>
    <t xml:space="preserve">04 de mayo de 2023 </t>
  </si>
  <si>
    <t xml:space="preserve">entrega de material informativo </t>
  </si>
  <si>
    <t>9 de mayo de 2023</t>
  </si>
  <si>
    <t xml:space="preserve">capacitacion a niños del colegio fundacion reserva en la prevencion de accidentes con animales venenosos </t>
  </si>
  <si>
    <t>2 marzo de 2023</t>
  </si>
  <si>
    <t>Atención solicitudes y requerimientos comunidades aledañas a los rellenos con relacion a las problematicas sociales y ambientales</t>
  </si>
  <si>
    <t>21 de abril de 2023</t>
  </si>
  <si>
    <t>Socialización cumplimiento compromisos de seguimiento y control por parte de la CAS, relacionado con la operación de los rellenos sanitarios</t>
  </si>
  <si>
    <t>23 de febrero de 2023</t>
  </si>
  <si>
    <t>9 de junio de 2023</t>
  </si>
  <si>
    <t>Socialización de programas, proyectos y acciones de la CAS relacionados con el seguimiento, vigilancia y control por parte de la Autoridad Ambiental. Compromisos: 1. La CAS continuará participando del comité por parte del grupo de educación ambiental quien lidera este escenario de coordinación.</t>
  </si>
  <si>
    <t>05 de junio de 2023</t>
  </si>
  <si>
    <t xml:space="preserve">Lograr articulación Interinstitucional que permite establecer de manera conjunta acciones y compromisos en el marco de la protección de los recursos naturales,  cuyo eje principal es la participación ciudadana. Compromisos: 1. La comunidad deberá identificar los predios  que requieren reforestación. 2. Posterior a la identificación la mesa de trabajo deberá articular acciones para lograr permisos y demás que permitan desarrollar las actividades de reforestación- </t>
  </si>
  <si>
    <t>27 de marzo de 2023</t>
  </si>
  <si>
    <t xml:space="preserve">A la espera de proxima fecha de convocatoria </t>
  </si>
  <si>
    <t>12 de mayo de 2023</t>
  </si>
  <si>
    <t xml:space="preserve">Proxima reunion prevista para el 6 de Junio por parte de la CAS y compromisos adquiridos </t>
  </si>
  <si>
    <t>Socialización Esquema de reconocimiento Forestal</t>
  </si>
  <si>
    <t>23 de abril de 2023</t>
  </si>
  <si>
    <t>Esquema de reconocimiento forestal socializado</t>
  </si>
  <si>
    <t>Capacitación e intercambio de experiencias en procesos de control y vigilancia forestal</t>
  </si>
  <si>
    <t>Intercambio de conocimientos</t>
  </si>
  <si>
    <t>Capacitación sobre LOFL y la importancia de registro en plataforma VITAL</t>
  </si>
  <si>
    <t>14 de julio de 2023</t>
  </si>
  <si>
    <t>Plataforma LOFL  y VITAL socializada</t>
  </si>
  <si>
    <t xml:space="preserve">Capacitación sobre LOFL </t>
  </si>
  <si>
    <t>14 y 20 de mayo de 2023</t>
  </si>
  <si>
    <t>Plataforma LOFL  socializada</t>
  </si>
  <si>
    <t>21 y 22 de abril de 2023</t>
  </si>
  <si>
    <t>Plataforma LOFL   socializada</t>
  </si>
  <si>
    <t>Capacitación procedimiento sancionatorio ambientales forestales e identificacion de maderas</t>
  </si>
  <si>
    <t>13 y 14 de julio de 2023</t>
  </si>
  <si>
    <t>Procedimiento sancionatorio ambientales forestales e identificacion de maderas</t>
  </si>
  <si>
    <t>Mesa de trabajo de fortalecimiento y coordinación entre Instituciones para control, vigilancia, seguimiento forestal</t>
  </si>
  <si>
    <t>junio 09 de 2023</t>
  </si>
  <si>
    <t>Conceptos claros  coordinación entre Instituciones para control, vigilancia, seguimiento forestal</t>
  </si>
  <si>
    <t>SAA - Línea Forestal</t>
  </si>
  <si>
    <t>Capacitación  control del caracol africano</t>
  </si>
  <si>
    <t>abril 01 de 2023</t>
  </si>
  <si>
    <t>Capacitación a la Institución Educativa Vereda Ojo de Agua. Temáticas: Gestión Integral de Residuos sólidos y economia en el marco del PRAE.</t>
  </si>
  <si>
    <t>Capacitación a la Institución Educativa Vereda el Volador Temáticas: Gestión Integral de Residuos sólidos y economia en el marco del PRAE.</t>
  </si>
  <si>
    <t>Capacitación a la Institución Educativa Vereda el Cucharo Temáticas: Gestión Integral de Residuos sólidos y economia en el marco del PRAE.</t>
  </si>
  <si>
    <t>Capacitación en Ruido</t>
  </si>
  <si>
    <t>Programada</t>
  </si>
  <si>
    <t>Programada Sep 23</t>
  </si>
  <si>
    <t>Programada Ago 23</t>
  </si>
  <si>
    <t>ESTADO</t>
  </si>
  <si>
    <t>Entrada</t>
  </si>
  <si>
    <t>Realizada</t>
  </si>
  <si>
    <t>ACTIVIDADES PROGRAMADAS</t>
  </si>
  <si>
    <t>Área/Dependencia/Oficina</t>
  </si>
  <si>
    <t>No Actividades</t>
  </si>
  <si>
    <t>Estado</t>
  </si>
  <si>
    <t>Total</t>
  </si>
  <si>
    <t>Regional Mares</t>
  </si>
  <si>
    <t>Mesa Ambiental de Zona Central en el Centro en Experimental Palmar de la Vizcaina</t>
  </si>
  <si>
    <t>Visita de inspeccion y apoyo para jornada de siembra</t>
  </si>
  <si>
    <t>Acompañamiento en la mesa de delitos ambientales en la comunidad de las veredas Nueva granada y Santo Domingo del municipio del Carmen de Chucurí</t>
  </si>
  <si>
    <t>Programa en sonora estéreo dando a conocer todo las actividades que ofrece la Corporación  en el municipio de Cimitarra</t>
  </si>
  <si>
    <t>Invitación al día mundial de las abejas, en compañía del ingeniero Javier Ariza, parque infantil, Distrito Especial de Barrancabermeja</t>
  </si>
  <si>
    <t>2, 3 y 4 de mayo</t>
  </si>
  <si>
    <t>Programación de Jornada de descentralización en el municipio de El Carmen de chucurí</t>
  </si>
  <si>
    <t>Programación de Jornada de descentralización en el municipio de Simacota</t>
  </si>
  <si>
    <t>Programación de Jornada de descentralización en el municipio de Puerto Wilches</t>
  </si>
  <si>
    <t>Programación de Jornada de descentralización en el municipio de Sabana de Torres</t>
  </si>
  <si>
    <t>Regional Vélez</t>
  </si>
  <si>
    <t>ENTREGA Y SIEMBRA DE ARBOLES A LA COMUNIDAD EN EL MUNICIPIO DE VELEZ EN CONJUNTO CON UMATA Y POLICIA</t>
  </si>
  <si>
    <t>JORNADA DE DESCENTRALIZACION DE TRAMITES AMBIENTALES EN EL MUNICIPIO DE GUAVATA</t>
  </si>
  <si>
    <t>ARTICULACION Y SOCIALIAZCION EN EDUCACION Y PARTICIPACION CIUDADANA MUNICIPIOS DE JESES MARIA, GUAVATA Y BOLIVAR</t>
  </si>
  <si>
    <t>MESA DE TRABAJO Y ACTIVIDAD DE PRESERVACIÓN DE FAUNA SILVESTRE</t>
  </si>
  <si>
    <t>CAPACITACION Y COORDINACION EN PROCESOS DE DESCENTRALIZACION EN LOS MUNICIPIOS DE FLORIAN Y JESES MARIA</t>
  </si>
  <si>
    <t>ARTICULACION Y SOCIALIAZCION EN EDUCACION Y PARTICIPACION CIUDADANA EN PROCESOS DE DESCENTRALIZACION EN EL MUNICIPIO DE EL PEÑON</t>
  </si>
  <si>
    <t xml:space="preserve">ARTICULACION Y SOCIALIAZCION EN EDUCACION Y PARTICIPACION CIUDADANA EN PROCESOS DE DESCENTRALIZACION EN EL MUNICIPIO DE FLORIAN </t>
  </si>
  <si>
    <t>ARTICULACION Y SOCIALIZACIÓN EN EDUCACIÓN DEPARTICIPACIÓN CIUDADANA  EN EL MUNICIPÍO DE PEÑON</t>
  </si>
  <si>
    <t>PARTICIPACION EN LA SEMANA AMBIENTAL MUNICIPIO DE PUENTE NACIONAL</t>
  </si>
  <si>
    <t>17 DE MARZO</t>
  </si>
  <si>
    <t>28 Y 29 DE MARZO</t>
  </si>
  <si>
    <t>18, 19, 20, 21 DE ABRIL</t>
  </si>
  <si>
    <t>17 Y 18 DE ABRIL</t>
  </si>
  <si>
    <t>25, 26, 27 DE ABRIL</t>
  </si>
  <si>
    <t>3 Y 4 DE MAYO</t>
  </si>
  <si>
    <t>9 Y 10 DE MAYO</t>
  </si>
  <si>
    <t>2, 3 , 4 DE JUNIO</t>
  </si>
  <si>
    <t>Entrega y siembra 200 árboles</t>
  </si>
  <si>
    <t>Seguimiento a solicitudes y trámites</t>
  </si>
  <si>
    <t>Jornada Socialización Trámites</t>
  </si>
  <si>
    <t>Visitas Técnicas</t>
  </si>
  <si>
    <t>Sensibilización</t>
  </si>
  <si>
    <t>Presencia Institucional</t>
  </si>
  <si>
    <t>SPL/ BANC02-ISAGEN</t>
  </si>
  <si>
    <t>SPL/BANCO2-ESSA</t>
  </si>
  <si>
    <t>SPL/PROYECTOS ESPECIALES</t>
  </si>
  <si>
    <t>SPL/ BANCO2-GOBERNACION SANTANDER</t>
  </si>
  <si>
    <t>SPL/POT</t>
  </si>
  <si>
    <t>Actividades programadas en el marco del Plan de Educación y Sensibilización Ambiental durante  la ejecución del convenio 33-335 -2020.</t>
  </si>
  <si>
    <t>Actividades programadas en el marco del CONV-AGO-000001-2021 en el marco de la ejecución del proyecto BancO2, pago por servicios ambientales comunitarios, en el área de influencia de interés de la CAS y ESSA en el Departamento de Santander.</t>
  </si>
  <si>
    <t>Se realizo acompañamiento a con la Comisión Regional de Competitividad e Innovación – CRCI Santander Competitivo, para  participar en la reunión presencial de la Mesa de Competitividad de la Provincia Guanentá, la cual conto con la participación de los vicepresidentes de la CCB que compartirán con la Mesa las diferentes estrategias que lidera la entidad.</t>
  </si>
  <si>
    <t>Actividades programadas en el marco del Plan de Educación y Sensibilización Ambiental y segumiento a bosque durante  la ejecución del convenio 33-335 -2020. ISAGEN</t>
  </si>
  <si>
    <t xml:space="preserve">Actividades programadas en el marco del convenio con la Gobernacion de Santander en la ejecución del proyecto BancO2, pago por servicios ambientales comunitarios, en el área de jurisdicción  de la CAS </t>
  </si>
  <si>
    <t>Actividades programadas en el marco del Plan de Educación y Sensibilización Ambiental y segumiento a bosque para pago de trimestre, durante la ejecución del convenio AGO-000001-2021-ESSA</t>
  </si>
  <si>
    <t>7-8 y 9 de marzo de 2023</t>
  </si>
  <si>
    <t>15-16 y 17 de mayo de 2023</t>
  </si>
  <si>
    <t>16 y 17 mayo de 2023</t>
  </si>
  <si>
    <t>29 y 30 de marzo de 2023</t>
  </si>
  <si>
    <t>Fecha: lunes, 6 de marzo de 2023</t>
  </si>
  <si>
    <t>marzo-agosto</t>
  </si>
  <si>
    <t>No hay reporte asistentes</t>
  </si>
  <si>
    <t>Asistencia tecnica a mesas de trabajo para la actualización de los POT</t>
  </si>
  <si>
    <t>PLAN OPERATIVO CIDEA MUNICIPIO DE ENCISO SANTANDER</t>
  </si>
  <si>
    <t>PLAN OPERATIVO CIDEA MUNICIPAL DE CERRITO SANTANDER</t>
  </si>
  <si>
    <t>PLAN OPERATIVO CIDEA MUNICIPAL DE MOLAGAVITA SANTANDER</t>
  </si>
  <si>
    <t>PLAN OPERATIVO CIDEA MUNICIPAL DE SAN VICENTE DE CHUCURI</t>
  </si>
  <si>
    <t>PLAN OPERATIVO CIDEA MUNICPAL DE MALAGA SANTANDER</t>
  </si>
  <si>
    <t>PLAN OPERATIVO CIDEA MUNICIPAL DE SAN JOSE DE MIRANDA SANTANDER</t>
  </si>
  <si>
    <t>PLAN OPERATIVO CIDEA MUNICIPAL DE CONCEPCION SANTANDER</t>
  </si>
  <si>
    <t>PLAN OPERATIVO CIDEA MUNICIPAL DE MACARAVITA</t>
  </si>
  <si>
    <t>REUNION CIDEA GUAVATA</t>
  </si>
  <si>
    <t>MESA DE TRABAJO DEL CIDEA LANDAZURI</t>
  </si>
  <si>
    <t>REUNION CIDEA AGUADA</t>
  </si>
  <si>
    <t>REUNION CIDEA LA PAZ</t>
  </si>
  <si>
    <t>CAPACITACION A LOS PRAE DE LOS COLEGIOS DE SABANA DE TORRES</t>
  </si>
  <si>
    <t>PARTICIPACION EN EL LANZAMIENTO DE LA ESTRATEGIA BURBUJA AMBIENTAL</t>
  </si>
  <si>
    <t>REUNION CIDEA JESUS MARIA</t>
  </si>
  <si>
    <t xml:space="preserve">REUNION CIDEA VELEZ </t>
  </si>
  <si>
    <t>MESA DE TRABAJO DEL CIDEA CHIPATA</t>
  </si>
  <si>
    <t>REUNION CIDEA GUEPSA</t>
  </si>
  <si>
    <t>EN BARBOSA CAMPAÑA DE DISPOSICION ADECUADA DE RESIDUOS SOLIDOS, EN LOS COLEGIOS , Integrado de Comercio.Trinidad Camacho y en  las sedes rurales de estas institucuiones</t>
  </si>
  <si>
    <t>CHARLA DE MANEJO ADECUADO DE RESIDUOS SOLIDOS DIRIGIDOS A LA COOPERATIVA COOPFONCE SAN GIL</t>
  </si>
  <si>
    <t>SENSIBILIZACION AMBIENTAL SAN GIL</t>
  </si>
  <si>
    <t>REUNION CIDEA OCAMONTE</t>
  </si>
  <si>
    <t>SAO - Educación Ambiental</t>
  </si>
  <si>
    <t>6 DE JUNIO DE 2023 ( 9-11 AM)</t>
  </si>
  <si>
    <t>6 DE JUNIO DE 2023 ( 2-4 PM)</t>
  </si>
  <si>
    <t>2 DE JUNIO DE 2023</t>
  </si>
  <si>
    <t>1 DE JUNIO DE 2023</t>
  </si>
  <si>
    <t>13 DE JUNIO DE 2023  (2-4 PM)</t>
  </si>
  <si>
    <t>14 DE JUNIO DE 2023</t>
  </si>
  <si>
    <t>9 DE MAYO DE 2023</t>
  </si>
  <si>
    <t>13 DE JUNIO DE 2023 (9-11 AM)</t>
  </si>
  <si>
    <t>5 DE JUNIO DE 2023</t>
  </si>
  <si>
    <t>01 DEMARZO DE 2023</t>
  </si>
  <si>
    <t>28 FEBRERO DE 2023</t>
  </si>
  <si>
    <t>02 DE MARZO DE 2023</t>
  </si>
  <si>
    <t>03 DE MARZO DE 2023</t>
  </si>
  <si>
    <t>16 DE MAYO DE 2023</t>
  </si>
  <si>
    <t>17 DE MAYO DE 2023</t>
  </si>
  <si>
    <t>25 DE MAYO DE 2023</t>
  </si>
  <si>
    <t>26 DE MAYO DE 2023</t>
  </si>
  <si>
    <t xml:space="preserve">27 DE MAYO DE 2023 </t>
  </si>
  <si>
    <t>21 FEBRERO DE 2023</t>
  </si>
  <si>
    <t>17 DE ABRIL 2023</t>
  </si>
  <si>
    <t>GIT</t>
  </si>
  <si>
    <t xml:space="preserve">Reunión de supervisión con Secretaría  de Medio Ambiente del Distrito de Barrancabermeja, Firma TEKCEN, CAS,  con el fin de definir los dos puntos señalados en el contrato de instalación del Sistema Integral de Vigilancia de Calidad del Aire, en el marco del Contrato: Suministro, instalación y puesta en marcha de un Sistema Integral de Vigilancia de la Calidad del Aire para el Distrito de Barrancabermeja, Santander. </t>
  </si>
  <si>
    <t>Instalación en predios UIS  y Bomberos del Distrito de Barrancabermeja, las estaciones  de monitoreo de la calidad del aire en el marco del Convenio  Interadministrativo CAS No 005-621-2020 y Distrito de Barrancabermeja CI 2901-2020 (Inicialmente en Auditorio UIS, posteriormente área donde se instalaron). Participaron: Alcadía Distrito de Barrancabermeja, UIS, Bomberos, CAS, Cabildo Verde, Veedores Ambientales, EJC, PONAL, Juntas de Acción Comunal, Estudiantes UIS.</t>
  </si>
  <si>
    <t>Reunión  con la UIS,  Secretaría de Ambiente del Distrito de Barrancabermeja, Oficina Regional Mares y CAS, con el fin de realizar seguimiento al Proyecto  Estaciones Monitoreo Calidad del Aire. De igual forma, socialización Proyecto Red Monitoreo Calidad del Agua (UT Barrancabermeja</t>
  </si>
  <si>
    <t xml:space="preserve">Reunión conjunta CAS - UT   Barrancabermeja Calidad del Agua - Secretaría del Medio Ambiente Distrito de Barrancabermeja </t>
  </si>
  <si>
    <t>Participación Area de Comunicaciones  CAS en Evento organizado por ASOCAR  - CAR CORALINA, Providencia, Encuentro Nacional de Jefes de Prensa</t>
  </si>
  <si>
    <t>22 de Julio de 2022</t>
  </si>
  <si>
    <t>29 de Noviembre de 2022</t>
  </si>
  <si>
    <t>23 de Enero 2023</t>
  </si>
  <si>
    <t>21 Y 22 de marzo de 2023</t>
  </si>
  <si>
    <t>17 al 20 de mayo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</si>
</sst>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409]d\-mmm\-yy;@"/>
    <numFmt numFmtId="165" formatCode="0.0%"/>
  </numFmts>
  <fonts count="19" x14ac:knownFonts="1">
    <font>
      <sz val="11"/>
      <color theme="1"/>
      <name val="Calibri"/>
      <family val="2"/>
      <scheme val="minor"/>
    </font>
    <font>
      <sz val="11"/>
      <color theme="1"/>
      <name val="Calibri"/>
      <family val="2"/>
      <scheme val="minor"/>
    </font>
    <font>
      <b/>
      <sz val="12"/>
      <color theme="1"/>
      <name val="Calibri"/>
      <family val="2"/>
      <scheme val="minor"/>
    </font>
    <font>
      <b/>
      <sz val="9"/>
      <color indexed="81"/>
      <name val="Tahoma"/>
      <family val="2"/>
    </font>
    <font>
      <sz val="9"/>
      <color indexed="81"/>
      <name val="Tahoma"/>
      <family val="2"/>
    </font>
    <font>
      <sz val="11"/>
      <color rgb="FF000000"/>
      <name val="Calibri"/>
      <family val="2"/>
    </font>
    <font>
      <sz val="9"/>
      <color theme="1"/>
      <name val="Arial"/>
      <family val="2"/>
    </font>
    <font>
      <b/>
      <sz val="20"/>
      <name val="Calibri Light"/>
      <family val="2"/>
    </font>
    <font>
      <b/>
      <sz val="10"/>
      <color rgb="FF000000"/>
      <name val="Arial"/>
      <family val="2"/>
    </font>
    <font>
      <b/>
      <sz val="14"/>
      <color rgb="FF000000"/>
      <name val="Arial"/>
      <family val="2"/>
    </font>
    <font>
      <sz val="10"/>
      <color rgb="FF000000"/>
      <name val="Arial"/>
      <family val="2"/>
    </font>
    <font>
      <b/>
      <sz val="12"/>
      <name val="Arial"/>
      <family val="2"/>
    </font>
    <font>
      <sz val="14"/>
      <color theme="1"/>
      <name val="Calibri"/>
      <family val="2"/>
      <scheme val="minor"/>
    </font>
    <font>
      <sz val="11"/>
      <color rgb="FF000000"/>
      <name val="Calibri"/>
      <family val="2"/>
      <scheme val="minor"/>
    </font>
    <font>
      <sz val="11"/>
      <color rgb="FF000000"/>
      <name val="Calibri"/>
      <family val="2"/>
      <scheme val="minor"/>
    </font>
    <font>
      <sz val="11"/>
      <color rgb="FF000000"/>
      <name val="Calibri"/>
      <family val="2"/>
      <scheme val="minor"/>
    </font>
    <font>
      <sz val="11"/>
      <color rgb="FF000000"/>
      <name val="Arial"/>
      <family val="2"/>
    </font>
    <font>
      <b/>
      <sz val="11"/>
      <color rgb="FF000000"/>
      <name val="Calibri"/>
      <family val="2"/>
      <scheme val="minor"/>
    </font>
    <font>
      <sz val="12"/>
      <color rgb="FF000000"/>
      <name val="Calibri"/>
      <family val="2"/>
      <scheme val="minor"/>
    </font>
  </fonts>
  <fills count="9">
    <fill>
      <patternFill patternType="none"/>
    </fill>
    <fill>
      <patternFill patternType="gray125"/>
    </fill>
    <fill>
      <patternFill patternType="solid">
        <fgColor theme="9"/>
        <bgColor indexed="64"/>
      </patternFill>
    </fill>
    <fill>
      <patternFill patternType="solid">
        <fgColor theme="9" tint="0.79998168889431442"/>
        <bgColor indexed="64"/>
      </patternFill>
    </fill>
    <fill>
      <patternFill patternType="solid">
        <fgColor theme="7"/>
        <bgColor indexed="64"/>
      </patternFill>
    </fill>
    <fill>
      <patternFill patternType="solid">
        <fgColor theme="0"/>
        <bgColor indexed="64"/>
      </patternFill>
    </fill>
    <fill>
      <patternFill patternType="solid">
        <fgColor theme="9" tint="0.39997558519241921"/>
        <bgColor indexed="64"/>
      </patternFill>
    </fill>
    <fill>
      <patternFill patternType="solid">
        <fgColor rgb="FFFFFFFF"/>
        <bgColor rgb="FF000000"/>
      </patternFill>
    </fill>
    <fill>
      <patternFill patternType="solid">
        <fgColor theme="9"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style="thin">
        <color rgb="FF000000"/>
      </right>
      <top style="thin">
        <color rgb="FF000000"/>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6">
    <xf numFmtId="0" fontId="0" fillId="0" borderId="0" xfId="0"/>
    <xf numFmtId="0" fontId="2" fillId="2"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0" xfId="0" applyAlignment="1">
      <alignment wrapText="1"/>
    </xf>
    <xf numFmtId="0" fontId="5" fillId="0" borderId="3"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left" vertical="center" wrapText="1"/>
    </xf>
    <xf numFmtId="0" fontId="5" fillId="0" borderId="2" xfId="0" applyFont="1" applyBorder="1" applyAlignment="1">
      <alignment horizontal="left" vertical="center" wrapText="1"/>
    </xf>
    <xf numFmtId="0" fontId="0" fillId="0" borderId="0" xfId="0" applyAlignment="1">
      <alignment horizontal="left" vertical="center"/>
    </xf>
    <xf numFmtId="0" fontId="0" fillId="0" borderId="5" xfId="0" applyBorder="1" applyAlignment="1">
      <alignment horizontal="center" vertical="center" wrapText="1"/>
    </xf>
    <xf numFmtId="0" fontId="0" fillId="0" borderId="5" xfId="0" applyBorder="1" applyAlignment="1">
      <alignment horizontal="left" vertical="center" wrapText="1"/>
    </xf>
    <xf numFmtId="0" fontId="0" fillId="0" borderId="0" xfId="0" applyAlignment="1">
      <alignment vertical="center" wrapText="1"/>
    </xf>
    <xf numFmtId="0" fontId="5" fillId="0" borderId="3" xfId="0" applyFont="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left" vertical="center"/>
    </xf>
    <xf numFmtId="0" fontId="0" fillId="0" borderId="7" xfId="0" applyBorder="1"/>
    <xf numFmtId="0" fontId="0" fillId="0" borderId="8" xfId="0" applyBorder="1"/>
    <xf numFmtId="0" fontId="8" fillId="0" borderId="1" xfId="0" applyFont="1" applyBorder="1" applyAlignment="1">
      <alignment horizontal="center" vertical="center"/>
    </xf>
    <xf numFmtId="0" fontId="8" fillId="0" borderId="7" xfId="0" applyFont="1" applyBorder="1" applyAlignment="1">
      <alignment horizontal="left" vertical="center"/>
    </xf>
    <xf numFmtId="0" fontId="10" fillId="0" borderId="0" xfId="0" applyFont="1" applyAlignment="1">
      <alignment horizontal="left" vertical="center" wrapText="1"/>
    </xf>
    <xf numFmtId="0" fontId="10" fillId="0" borderId="8" xfId="0" applyFont="1" applyBorder="1" applyAlignment="1">
      <alignment horizontal="left" vertical="center" wrapText="1"/>
    </xf>
    <xf numFmtId="0" fontId="11" fillId="3" borderId="1" xfId="0" applyFont="1" applyFill="1" applyBorder="1" applyAlignment="1">
      <alignment horizontal="center" vertical="center"/>
    </xf>
    <xf numFmtId="0" fontId="12" fillId="0" borderId="1" xfId="0" applyFont="1" applyBorder="1" applyAlignment="1">
      <alignment horizontal="center" vertical="center"/>
    </xf>
    <xf numFmtId="10" fontId="12" fillId="0" borderId="1" xfId="2" applyNumberFormat="1" applyFont="1" applyBorder="1" applyAlignment="1">
      <alignment horizontal="center" vertical="center"/>
    </xf>
    <xf numFmtId="165" fontId="12" fillId="0" borderId="1" xfId="2" applyNumberFormat="1" applyFont="1" applyBorder="1" applyAlignment="1">
      <alignment horizontal="center" vertical="center"/>
    </xf>
    <xf numFmtId="0" fontId="12" fillId="0" borderId="7" xfId="0" applyFont="1" applyBorder="1"/>
    <xf numFmtId="9" fontId="12" fillId="3" borderId="1" xfId="0" applyNumberFormat="1" applyFont="1" applyFill="1" applyBorder="1" applyAlignment="1">
      <alignment horizontal="center" vertical="center"/>
    </xf>
    <xf numFmtId="10" fontId="12" fillId="4" borderId="1" xfId="2" applyNumberFormat="1" applyFont="1" applyFill="1" applyBorder="1" applyAlignment="1">
      <alignment horizontal="center" vertical="center"/>
    </xf>
    <xf numFmtId="0" fontId="10" fillId="3" borderId="1" xfId="0" applyFont="1" applyFill="1" applyBorder="1" applyAlignment="1">
      <alignment vertical="center"/>
    </xf>
    <xf numFmtId="0" fontId="10" fillId="0" borderId="0" xfId="0" applyFont="1"/>
    <xf numFmtId="22" fontId="0" fillId="0" borderId="0" xfId="0" applyNumberFormat="1"/>
    <xf numFmtId="43" fontId="0" fillId="0" borderId="0" xfId="1" applyFont="1"/>
    <xf numFmtId="0" fontId="12" fillId="5" borderId="7" xfId="0" applyFont="1" applyFill="1" applyBorder="1"/>
    <xf numFmtId="0" fontId="12" fillId="5" borderId="0" xfId="0" applyFont="1" applyFill="1"/>
    <xf numFmtId="9" fontId="12" fillId="5" borderId="0" xfId="0" applyNumberFormat="1" applyFont="1" applyFill="1" applyAlignment="1">
      <alignment horizontal="center" vertical="center"/>
    </xf>
    <xf numFmtId="10" fontId="12" fillId="5" borderId="0" xfId="2" applyNumberFormat="1" applyFont="1" applyFill="1" applyBorder="1" applyAlignment="1">
      <alignment horizontal="center" vertical="center"/>
    </xf>
    <xf numFmtId="0" fontId="0" fillId="0" borderId="8" xfId="0" applyBorder="1" applyAlignment="1">
      <alignment wrapText="1"/>
    </xf>
    <xf numFmtId="0" fontId="12" fillId="3" borderId="1" xfId="0" applyFont="1" applyFill="1" applyBorder="1" applyAlignment="1">
      <alignment horizontal="center"/>
    </xf>
    <xf numFmtId="0" fontId="12" fillId="5" borderId="0" xfId="0" applyFont="1" applyFill="1" applyAlignment="1">
      <alignment horizontal="right"/>
    </xf>
    <xf numFmtId="0" fontId="12" fillId="5" borderId="0" xfId="0" applyFont="1" applyFill="1" applyAlignment="1">
      <alignment horizontal="center"/>
    </xf>
    <xf numFmtId="0" fontId="12" fillId="3" borderId="6" xfId="0" applyFont="1" applyFill="1" applyBorder="1" applyAlignment="1">
      <alignment horizontal="center"/>
    </xf>
    <xf numFmtId="9" fontId="12" fillId="3" borderId="6" xfId="0" applyNumberFormat="1" applyFont="1" applyFill="1" applyBorder="1" applyAlignment="1">
      <alignment horizontal="center" vertical="center"/>
    </xf>
    <xf numFmtId="0" fontId="12" fillId="5" borderId="1" xfId="0" applyFont="1" applyFill="1" applyBorder="1" applyAlignment="1">
      <alignment horizontal="center" vertical="center"/>
    </xf>
    <xf numFmtId="0" fontId="12" fillId="5" borderId="1" xfId="0" applyFont="1" applyFill="1" applyBorder="1" applyAlignment="1">
      <alignment horizontal="center"/>
    </xf>
    <xf numFmtId="9" fontId="12" fillId="5" borderId="1" xfId="0" applyNumberFormat="1" applyFont="1" applyFill="1" applyBorder="1" applyAlignment="1">
      <alignment horizontal="center" vertical="center"/>
    </xf>
    <xf numFmtId="164" fontId="0" fillId="0" borderId="0" xfId="0" applyNumberFormat="1"/>
    <xf numFmtId="0" fontId="5" fillId="0" borderId="1" xfId="0" applyFont="1" applyBorder="1" applyAlignment="1">
      <alignment horizontal="left" vertical="center" wrapText="1"/>
    </xf>
    <xf numFmtId="0" fontId="0" fillId="0" borderId="11" xfId="0" applyBorder="1" applyAlignment="1">
      <alignment horizontal="left" vertical="center" wrapText="1"/>
    </xf>
    <xf numFmtId="0" fontId="13" fillId="0" borderId="1" xfId="0" applyFont="1" applyBorder="1" applyAlignment="1">
      <alignment wrapText="1"/>
    </xf>
    <xf numFmtId="0" fontId="13" fillId="0" borderId="5"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5" xfId="0" applyFont="1" applyBorder="1" applyAlignment="1">
      <alignment vertical="center" wrapText="1"/>
    </xf>
    <xf numFmtId="0" fontId="13" fillId="0" borderId="1" xfId="0" applyFont="1" applyBorder="1" applyAlignment="1">
      <alignment vertical="center" wrapText="1"/>
    </xf>
    <xf numFmtId="0" fontId="14" fillId="0" borderId="5" xfId="0" applyFont="1" applyBorder="1" applyAlignment="1">
      <alignment vertical="center" wrapText="1"/>
    </xf>
    <xf numFmtId="0" fontId="13" fillId="0" borderId="11" xfId="0" applyFont="1" applyBorder="1" applyAlignment="1">
      <alignment vertical="center" wrapText="1"/>
    </xf>
    <xf numFmtId="0" fontId="13" fillId="0" borderId="12" xfId="0" applyFont="1" applyBorder="1" applyAlignment="1">
      <alignment vertical="center" wrapText="1"/>
    </xf>
    <xf numFmtId="0" fontId="13" fillId="0" borderId="5" xfId="0" applyFont="1" applyBorder="1" applyAlignment="1">
      <alignment horizontal="left" vertical="center" wrapText="1"/>
    </xf>
    <xf numFmtId="0" fontId="13" fillId="0" borderId="1" xfId="0" applyFont="1" applyBorder="1" applyAlignment="1">
      <alignment horizontal="left" vertical="center" wrapText="1"/>
    </xf>
    <xf numFmtId="0" fontId="14" fillId="0" borderId="5"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5" xfId="0" applyFont="1" applyBorder="1" applyAlignment="1">
      <alignment horizontal="left" vertical="center"/>
    </xf>
    <xf numFmtId="164" fontId="5" fillId="0" borderId="5" xfId="0" applyNumberFormat="1" applyFont="1" applyBorder="1" applyAlignment="1">
      <alignment horizontal="left" vertical="center" wrapText="1"/>
    </xf>
    <xf numFmtId="17" fontId="0" fillId="0" borderId="0" xfId="0" applyNumberFormat="1" applyAlignment="1">
      <alignment horizontal="left" vertical="center"/>
    </xf>
    <xf numFmtId="0" fontId="13" fillId="0" borderId="6" xfId="0" applyFont="1" applyBorder="1" applyAlignment="1">
      <alignment vertical="center" wrapText="1"/>
    </xf>
    <xf numFmtId="0" fontId="13" fillId="0" borderId="6" xfId="0" applyFont="1" applyBorder="1" applyAlignment="1">
      <alignment horizontal="center" vertical="center" wrapText="1"/>
    </xf>
    <xf numFmtId="0" fontId="13" fillId="0" borderId="6" xfId="0" applyFont="1" applyBorder="1" applyAlignment="1">
      <alignment horizontal="left" vertical="center" wrapText="1"/>
    </xf>
    <xf numFmtId="0" fontId="15" fillId="0" borderId="0" xfId="0" applyFont="1" applyAlignment="1">
      <alignment horizontal="left" vertical="center" wrapText="1"/>
    </xf>
    <xf numFmtId="0" fontId="6" fillId="0" borderId="1" xfId="0" applyFont="1" applyBorder="1" applyAlignment="1">
      <alignment vertical="center" wrapText="1"/>
    </xf>
    <xf numFmtId="0" fontId="6" fillId="0" borderId="10" xfId="0" applyFont="1" applyBorder="1" applyAlignment="1">
      <alignment vertical="center" wrapText="1"/>
    </xf>
    <xf numFmtId="0" fontId="6" fillId="0" borderId="0" xfId="0" applyFont="1" applyAlignment="1">
      <alignment vertical="center" wrapText="1"/>
    </xf>
    <xf numFmtId="0" fontId="13" fillId="0" borderId="5" xfId="0" applyFont="1" applyBorder="1" applyAlignment="1">
      <alignment wrapText="1"/>
    </xf>
    <xf numFmtId="0" fontId="13" fillId="0" borderId="5" xfId="0" applyFont="1" applyBorder="1"/>
    <xf numFmtId="0" fontId="15" fillId="0" borderId="0" xfId="0" applyFont="1" applyAlignment="1">
      <alignment wrapText="1"/>
    </xf>
    <xf numFmtId="0" fontId="13" fillId="0" borderId="0" xfId="0" applyFont="1" applyAlignment="1">
      <alignment vertical="center" wrapText="1"/>
    </xf>
    <xf numFmtId="164" fontId="5" fillId="0" borderId="3" xfId="0" applyNumberFormat="1" applyFont="1" applyBorder="1" applyAlignment="1">
      <alignment horizontal="left" vertical="center" wrapText="1"/>
    </xf>
    <xf numFmtId="164" fontId="0" fillId="0" borderId="1" xfId="0" applyNumberFormat="1" applyBorder="1" applyAlignment="1">
      <alignment horizontal="left" vertical="center" wrapText="1"/>
    </xf>
    <xf numFmtId="164" fontId="0" fillId="0" borderId="2" xfId="0" applyNumberFormat="1" applyBorder="1" applyAlignment="1">
      <alignment horizontal="left" vertical="center" wrapText="1"/>
    </xf>
    <xf numFmtId="164" fontId="0" fillId="0" borderId="1" xfId="0" applyNumberFormat="1" applyBorder="1" applyAlignment="1">
      <alignment horizontal="left" vertical="center"/>
    </xf>
    <xf numFmtId="0" fontId="13" fillId="7" borderId="1" xfId="0" applyFont="1" applyFill="1" applyBorder="1" applyAlignment="1">
      <alignment horizontal="center" vertical="center" wrapText="1"/>
    </xf>
    <xf numFmtId="0" fontId="13" fillId="0" borderId="1" xfId="0" applyFont="1" applyBorder="1" applyAlignment="1">
      <alignment horizontal="center" wrapText="1"/>
    </xf>
    <xf numFmtId="0" fontId="13" fillId="0" borderId="13" xfId="0" applyFont="1" applyBorder="1" applyAlignment="1">
      <alignment vertical="center" wrapText="1"/>
    </xf>
    <xf numFmtId="0" fontId="13" fillId="0" borderId="13" xfId="0" applyFont="1" applyBorder="1" applyAlignment="1">
      <alignment horizontal="center" vertical="center" wrapText="1"/>
    </xf>
    <xf numFmtId="17" fontId="13" fillId="0" borderId="5" xfId="0" applyNumberFormat="1" applyFont="1" applyBorder="1" applyAlignment="1">
      <alignment horizontal="center" vertical="center" wrapText="1"/>
    </xf>
    <xf numFmtId="17" fontId="13" fillId="0" borderId="6" xfId="0" applyNumberFormat="1"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vertical="center" wrapText="1"/>
    </xf>
    <xf numFmtId="0" fontId="13" fillId="0" borderId="2" xfId="0" applyFont="1" applyBorder="1" applyAlignment="1">
      <alignment wrapText="1"/>
    </xf>
    <xf numFmtId="0" fontId="13" fillId="0" borderId="3" xfId="0" applyFont="1" applyBorder="1" applyAlignment="1">
      <alignment wrapText="1"/>
    </xf>
    <xf numFmtId="0" fontId="16" fillId="0" borderId="2" xfId="0" applyFont="1" applyBorder="1" applyAlignment="1">
      <alignment wrapText="1"/>
    </xf>
    <xf numFmtId="0" fontId="16" fillId="0" borderId="3" xfId="0" applyFont="1" applyBorder="1" applyAlignment="1">
      <alignment wrapText="1"/>
    </xf>
    <xf numFmtId="0" fontId="16" fillId="0" borderId="3" xfId="0" applyFont="1" applyBorder="1"/>
    <xf numFmtId="17" fontId="16" fillId="0" borderId="3" xfId="0" applyNumberFormat="1" applyFont="1" applyBorder="1" applyAlignment="1">
      <alignment wrapText="1"/>
    </xf>
    <xf numFmtId="15" fontId="16" fillId="0" borderId="3" xfId="0" applyNumberFormat="1" applyFont="1" applyBorder="1" applyAlignment="1">
      <alignment wrapText="1"/>
    </xf>
    <xf numFmtId="0" fontId="17" fillId="0" borderId="1" xfId="0" applyFont="1" applyBorder="1" applyAlignment="1">
      <alignment horizontal="center" vertical="center" wrapText="1"/>
    </xf>
    <xf numFmtId="0" fontId="18" fillId="7" borderId="1" xfId="0" applyFont="1" applyFill="1" applyBorder="1" applyAlignment="1">
      <alignment horizontal="left" vertical="center" wrapText="1"/>
    </xf>
    <xf numFmtId="0" fontId="18" fillId="7" borderId="4" xfId="0" applyFont="1" applyFill="1" applyBorder="1" applyAlignment="1">
      <alignment horizontal="left" vertical="center" wrapText="1"/>
    </xf>
    <xf numFmtId="0" fontId="18" fillId="7" borderId="5" xfId="0" applyFont="1" applyFill="1" applyBorder="1" applyAlignment="1">
      <alignment horizontal="center" vertical="center" wrapText="1"/>
    </xf>
    <xf numFmtId="0" fontId="18" fillId="7" borderId="6" xfId="0" applyFont="1" applyFill="1" applyBorder="1" applyAlignment="1">
      <alignment horizontal="center" vertical="center" wrapText="1"/>
    </xf>
    <xf numFmtId="0" fontId="13" fillId="0" borderId="4" xfId="0" applyFont="1" applyBorder="1" applyAlignment="1">
      <alignment horizontal="center" vertical="center" wrapText="1"/>
    </xf>
    <xf numFmtId="0" fontId="0" fillId="3" borderId="6" xfId="0" applyFill="1" applyBorder="1" applyAlignment="1">
      <alignment vertical="center" wrapText="1"/>
    </xf>
    <xf numFmtId="0" fontId="0" fillId="3" borderId="6" xfId="0" applyFill="1" applyBorder="1" applyAlignment="1">
      <alignment vertical="center"/>
    </xf>
    <xf numFmtId="0" fontId="0" fillId="8" borderId="1" xfId="0" applyFill="1" applyBorder="1" applyAlignment="1">
      <alignment horizontal="center" vertical="center"/>
    </xf>
    <xf numFmtId="0" fontId="0" fillId="3" borderId="1" xfId="0" applyFill="1" applyBorder="1" applyAlignment="1">
      <alignment horizontal="center"/>
    </xf>
    <xf numFmtId="0" fontId="9" fillId="3" borderId="4" xfId="0" applyFont="1" applyFill="1" applyBorder="1" applyAlignment="1">
      <alignment horizontal="left" vertical="center" wrapText="1"/>
    </xf>
    <xf numFmtId="0" fontId="9" fillId="3" borderId="9" xfId="0" applyFont="1" applyFill="1" applyBorder="1" applyAlignment="1">
      <alignment horizontal="left" vertical="center" wrapText="1"/>
    </xf>
    <xf numFmtId="0" fontId="9" fillId="3" borderId="2"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1" fillId="3" borderId="1" xfId="0" applyFont="1" applyFill="1" applyBorder="1" applyAlignment="1">
      <alignment horizontal="center"/>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0" fontId="12" fillId="3" borderId="1" xfId="0" applyFont="1" applyFill="1" applyBorder="1" applyAlignment="1">
      <alignment horizontal="right"/>
    </xf>
    <xf numFmtId="0" fontId="12" fillId="5" borderId="1" xfId="0" applyFont="1" applyFill="1" applyBorder="1" applyAlignment="1">
      <alignment horizontal="left" vertical="center" wrapText="1"/>
    </xf>
    <xf numFmtId="0" fontId="12" fillId="3" borderId="6" xfId="0" applyFont="1" applyFill="1" applyBorder="1" applyAlignment="1">
      <alignment horizontal="right"/>
    </xf>
    <xf numFmtId="0" fontId="0" fillId="0" borderId="1" xfId="0" applyBorder="1" applyAlignment="1">
      <alignment horizontal="center"/>
    </xf>
    <xf numFmtId="0" fontId="12" fillId="5" borderId="4" xfId="0" applyFont="1" applyFill="1" applyBorder="1" applyAlignment="1">
      <alignment horizontal="left" vertical="center" wrapText="1"/>
    </xf>
    <xf numFmtId="0" fontId="12" fillId="5" borderId="9"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7" fillId="6" borderId="1" xfId="0" applyFont="1" applyFill="1" applyBorder="1" applyAlignment="1">
      <alignment horizont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704850</xdr:colOff>
      <xdr:row>0</xdr:row>
      <xdr:rowOff>257175</xdr:rowOff>
    </xdr:from>
    <xdr:to>
      <xdr:col>6</xdr:col>
      <xdr:colOff>1498348</xdr:colOff>
      <xdr:row>0</xdr:row>
      <xdr:rowOff>1088541</xdr:rowOff>
    </xdr:to>
    <xdr:pic>
      <xdr:nvPicPr>
        <xdr:cNvPr id="2" name="Imagen 1">
          <a:extLst>
            <a:ext uri="{FF2B5EF4-FFF2-40B4-BE49-F238E27FC236}">
              <a16:creationId xmlns:a16="http://schemas.microsoft.com/office/drawing/2014/main" id="{A7C8BBD4-B231-44F4-86EE-CAD4FF6766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04950" y="257175"/>
          <a:ext cx="6879973" cy="8313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771525</xdr:colOff>
      <xdr:row>0</xdr:row>
      <xdr:rowOff>247650</xdr:rowOff>
    </xdr:from>
    <xdr:to>
      <xdr:col>9</xdr:col>
      <xdr:colOff>31621</xdr:colOff>
      <xdr:row>0</xdr:row>
      <xdr:rowOff>1038224</xdr:rowOff>
    </xdr:to>
    <xdr:pic>
      <xdr:nvPicPr>
        <xdr:cNvPr id="3" name="Imagen 2">
          <a:extLst>
            <a:ext uri="{FF2B5EF4-FFF2-40B4-BE49-F238E27FC236}">
              <a16:creationId xmlns:a16="http://schemas.microsoft.com/office/drawing/2014/main" id="{621AAB6B-A778-4D66-9EE8-A07FDCDC5E2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924" t="7563" r="10924" b="6723"/>
        <a:stretch/>
      </xdr:blipFill>
      <xdr:spPr>
        <a:xfrm>
          <a:off x="9191625" y="247650"/>
          <a:ext cx="822196" cy="79057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Álvaro Castilla Ramírez" id="{32335F91-4C9A-43BE-B9F1-6A3060255827}" userId="e7b423699afd3c9b" providerId="Windows Live"/>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 dT="2023-05-15T15:35:23.71" personId="{32335F91-4C9A-43BE-B9F1-6A3060255827}" id="{027E15CA-D6FB-4576-9ABA-5AF9097076A2}">
    <text>Que acción se tomo a partir de la actividad</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E82F1-25C6-43AC-B9C1-8A7461958937}">
  <dimension ref="B1:J63"/>
  <sheetViews>
    <sheetView workbookViewId="0">
      <selection sqref="A1:XFD1048576"/>
    </sheetView>
  </sheetViews>
  <sheetFormatPr baseColWidth="10" defaultColWidth="11.42578125" defaultRowHeight="15" x14ac:dyDescent="0.25"/>
  <cols>
    <col min="1" max="1" width="12" bestFit="1" customWidth="1"/>
    <col min="2" max="2" width="18.140625" customWidth="1"/>
    <col min="3" max="6" width="18.28515625" customWidth="1"/>
    <col min="7" max="7" width="24" customWidth="1"/>
    <col min="8" max="8" width="23.42578125" customWidth="1"/>
    <col min="9" max="9" width="33.7109375" hidden="1" customWidth="1"/>
  </cols>
  <sheetData>
    <row r="1" spans="2:10" ht="98.25" customHeight="1" x14ac:dyDescent="0.25">
      <c r="B1" s="121"/>
      <c r="C1" s="121"/>
      <c r="D1" s="121"/>
      <c r="E1" s="121"/>
      <c r="F1" s="121"/>
      <c r="G1" s="121"/>
      <c r="H1" s="121"/>
      <c r="I1" s="121"/>
      <c r="J1" s="121"/>
    </row>
    <row r="2" spans="2:10" ht="26.25" x14ac:dyDescent="0.4">
      <c r="B2" s="125" t="s">
        <v>44</v>
      </c>
      <c r="C2" s="125"/>
      <c r="D2" s="125"/>
      <c r="E2" s="125"/>
      <c r="F2" s="125"/>
      <c r="G2" s="125"/>
      <c r="H2" s="125"/>
      <c r="I2" s="125"/>
      <c r="J2" s="125"/>
    </row>
    <row r="3" spans="2:10" x14ac:dyDescent="0.25">
      <c r="B3" s="17"/>
      <c r="J3" s="18"/>
    </row>
    <row r="4" spans="2:10" ht="66" customHeight="1" x14ac:dyDescent="0.25">
      <c r="B4" s="19" t="s">
        <v>0</v>
      </c>
      <c r="C4" s="109" t="s">
        <v>1</v>
      </c>
      <c r="D4" s="110"/>
      <c r="E4" s="110"/>
      <c r="F4" s="110"/>
      <c r="G4" s="110"/>
      <c r="H4" s="110"/>
      <c r="I4" s="110"/>
      <c r="J4" s="111"/>
    </row>
    <row r="5" spans="2:10" x14ac:dyDescent="0.25">
      <c r="B5" s="17"/>
      <c r="J5" s="18"/>
    </row>
    <row r="6" spans="2:10" x14ac:dyDescent="0.25">
      <c r="B6" s="19" t="s">
        <v>2</v>
      </c>
      <c r="C6" s="112" t="s">
        <v>3</v>
      </c>
      <c r="D6" s="113"/>
      <c r="E6" s="113"/>
      <c r="F6" s="113"/>
      <c r="G6" s="113"/>
      <c r="H6" s="113"/>
      <c r="I6" s="113"/>
      <c r="J6" s="114"/>
    </row>
    <row r="7" spans="2:10" x14ac:dyDescent="0.25">
      <c r="B7" s="20"/>
      <c r="C7" s="21"/>
      <c r="D7" s="21"/>
      <c r="E7" s="21"/>
      <c r="F7" s="21"/>
      <c r="G7" s="21"/>
      <c r="H7" s="21"/>
      <c r="I7" s="21"/>
      <c r="J7" s="22"/>
    </row>
    <row r="8" spans="2:10" ht="15.75" x14ac:dyDescent="0.25">
      <c r="B8" s="23" t="s">
        <v>4</v>
      </c>
      <c r="C8" s="115" t="s">
        <v>5</v>
      </c>
      <c r="D8" s="115"/>
      <c r="E8" s="115"/>
      <c r="F8" s="115"/>
      <c r="G8" s="23" t="s">
        <v>6</v>
      </c>
      <c r="H8" s="23" t="s">
        <v>7</v>
      </c>
      <c r="I8" s="23" t="s">
        <v>8</v>
      </c>
      <c r="J8" s="18"/>
    </row>
    <row r="9" spans="2:10" ht="18.75" x14ac:dyDescent="0.25">
      <c r="B9" s="24">
        <v>1</v>
      </c>
      <c r="C9" s="116" t="str">
        <f>+Entrada!C3</f>
        <v>Participación para el Diagnóstico de necesidades e identificación de Problemas</v>
      </c>
      <c r="D9" s="116"/>
      <c r="E9" s="116"/>
      <c r="F9" s="116"/>
      <c r="G9" s="24">
        <f>+'BD Consolidada'!Q94</f>
        <v>1340</v>
      </c>
      <c r="H9" s="26">
        <f t="shared" ref="H9:H14" si="0">+G9/$G$15</f>
        <v>0.80287597363690832</v>
      </c>
      <c r="I9" s="25"/>
      <c r="J9" s="18"/>
    </row>
    <row r="10" spans="2:10" ht="18.75" x14ac:dyDescent="0.25">
      <c r="B10" s="24">
        <v>2</v>
      </c>
      <c r="C10" s="116" t="str">
        <f>+Entrada!C4</f>
        <v>Planeación y Presupuesto Participativo</v>
      </c>
      <c r="D10" s="116"/>
      <c r="E10" s="116"/>
      <c r="F10" s="116"/>
      <c r="G10" s="24">
        <f>+'BD Consolidada'!R94</f>
        <v>329</v>
      </c>
      <c r="H10" s="26">
        <f t="shared" si="0"/>
        <v>0.19712402636309168</v>
      </c>
      <c r="I10" s="25"/>
      <c r="J10" s="18"/>
    </row>
    <row r="11" spans="2:10" ht="18.75" x14ac:dyDescent="0.25">
      <c r="B11" s="24">
        <v>3</v>
      </c>
      <c r="C11" s="119" t="str">
        <f>+Entrada!C5</f>
        <v>Consulta Ciudadana</v>
      </c>
      <c r="D11" s="119"/>
      <c r="E11" s="119"/>
      <c r="F11" s="119"/>
      <c r="G11" s="24">
        <f>+'BD Consolidada'!S94</f>
        <v>0</v>
      </c>
      <c r="H11" s="26">
        <f t="shared" si="0"/>
        <v>0</v>
      </c>
      <c r="I11" s="25"/>
      <c r="J11" s="18"/>
    </row>
    <row r="12" spans="2:10" ht="18.75" x14ac:dyDescent="0.25">
      <c r="B12" s="24">
        <v>4</v>
      </c>
      <c r="C12" s="122" t="str">
        <f>+Entrada!C6</f>
        <v>Colaboración e innovación Abierta</v>
      </c>
      <c r="D12" s="123"/>
      <c r="E12" s="123"/>
      <c r="F12" s="124"/>
      <c r="G12" s="24">
        <f>+'BD Consolidada'!T94</f>
        <v>0</v>
      </c>
      <c r="H12" s="26">
        <f t="shared" si="0"/>
        <v>0</v>
      </c>
      <c r="I12" s="25"/>
      <c r="J12" s="18"/>
    </row>
    <row r="13" spans="2:10" ht="18.75" x14ac:dyDescent="0.25">
      <c r="B13" s="24">
        <v>5</v>
      </c>
      <c r="C13" s="122" t="str">
        <f>+Entrada!C7</f>
        <v>Rendición Cuentas</v>
      </c>
      <c r="D13" s="123"/>
      <c r="E13" s="123"/>
      <c r="F13" s="124"/>
      <c r="G13" s="24">
        <f>+'BD Consolidada'!U94</f>
        <v>0</v>
      </c>
      <c r="H13" s="26">
        <f t="shared" si="0"/>
        <v>0</v>
      </c>
      <c r="I13" s="25"/>
      <c r="J13" s="18"/>
    </row>
    <row r="14" spans="2:10" ht="18.75" x14ac:dyDescent="0.25">
      <c r="B14" s="24">
        <v>6</v>
      </c>
      <c r="C14" s="116" t="str">
        <f>+Entrada!C8</f>
        <v>Control Social</v>
      </c>
      <c r="D14" s="116"/>
      <c r="E14" s="116"/>
      <c r="F14" s="116"/>
      <c r="G14" s="24">
        <f>+'BD Consolidada'!V94</f>
        <v>0</v>
      </c>
      <c r="H14" s="26">
        <f t="shared" si="0"/>
        <v>0</v>
      </c>
      <c r="I14" s="25"/>
      <c r="J14" s="18"/>
    </row>
    <row r="15" spans="2:10" ht="18.75" x14ac:dyDescent="0.3">
      <c r="B15" s="27"/>
      <c r="C15" s="118" t="s">
        <v>9</v>
      </c>
      <c r="D15" s="118"/>
      <c r="E15" s="118"/>
      <c r="F15" s="118"/>
      <c r="G15" s="39">
        <f>SUM(G9:G14)</f>
        <v>1669</v>
      </c>
      <c r="H15" s="28">
        <f>SUM(H9:H14)</f>
        <v>1</v>
      </c>
      <c r="I15" s="29">
        <f>SUM(I9:I14)</f>
        <v>0</v>
      </c>
      <c r="J15" s="18"/>
    </row>
    <row r="16" spans="2:10" ht="18.75" x14ac:dyDescent="0.3">
      <c r="B16" s="34"/>
      <c r="C16" s="35"/>
      <c r="D16" s="35"/>
      <c r="E16" s="35"/>
      <c r="F16" s="35"/>
      <c r="G16" s="35"/>
      <c r="H16" s="36"/>
      <c r="I16" s="37"/>
      <c r="J16" s="18"/>
    </row>
    <row r="17" spans="2:10" ht="18.75" x14ac:dyDescent="0.25">
      <c r="B17" s="23" t="s">
        <v>4</v>
      </c>
      <c r="C17" s="115" t="s">
        <v>10</v>
      </c>
      <c r="D17" s="115"/>
      <c r="E17" s="115"/>
      <c r="F17" s="115"/>
      <c r="G17" s="23" t="s">
        <v>6</v>
      </c>
      <c r="H17" s="23" t="s">
        <v>7</v>
      </c>
      <c r="I17" s="37"/>
      <c r="J17" s="18"/>
    </row>
    <row r="18" spans="2:10" ht="18.75" x14ac:dyDescent="0.25">
      <c r="B18" s="44">
        <v>1</v>
      </c>
      <c r="C18" s="119" t="str">
        <f>+Entrada!A3</f>
        <v>Instituciones de Estado</v>
      </c>
      <c r="D18" s="119"/>
      <c r="E18" s="119"/>
      <c r="F18" s="119"/>
      <c r="G18" s="44">
        <f>+'BD Consolidada'!AB94</f>
        <v>370</v>
      </c>
      <c r="H18" s="46">
        <f>+G18/$G$27</f>
        <v>0.25482093663911848</v>
      </c>
      <c r="I18" s="37"/>
      <c r="J18" s="18"/>
    </row>
    <row r="19" spans="2:10" ht="18.75" x14ac:dyDescent="0.25">
      <c r="B19" s="44">
        <v>2</v>
      </c>
      <c r="C19" s="119" t="str">
        <f>+Entrada!A4</f>
        <v>Organismos de Control</v>
      </c>
      <c r="D19" s="119"/>
      <c r="E19" s="119"/>
      <c r="F19" s="119"/>
      <c r="G19" s="44">
        <f>+'BD Consolidada'!AC94</f>
        <v>0</v>
      </c>
      <c r="H19" s="46">
        <f t="shared" ref="H19:H26" si="1">+G19/$G$27</f>
        <v>0</v>
      </c>
      <c r="I19" s="37"/>
      <c r="J19" s="38"/>
    </row>
    <row r="20" spans="2:10" ht="18.75" x14ac:dyDescent="0.25">
      <c r="B20" s="44">
        <v>3</v>
      </c>
      <c r="C20" s="119" t="str">
        <f>+Entrada!A5</f>
        <v>Sector Educativo</v>
      </c>
      <c r="D20" s="119"/>
      <c r="E20" s="119"/>
      <c r="F20" s="119"/>
      <c r="G20" s="44">
        <f>+'BD Consolidada'!AD94</f>
        <v>580</v>
      </c>
      <c r="H20" s="46">
        <f t="shared" si="1"/>
        <v>0.39944903581267216</v>
      </c>
      <c r="I20" s="37"/>
      <c r="J20" s="18"/>
    </row>
    <row r="21" spans="2:10" ht="18.75" x14ac:dyDescent="0.25">
      <c r="B21" s="44">
        <v>4</v>
      </c>
      <c r="C21" s="119" t="str">
        <f>+Entrada!A6</f>
        <v>Empresas de Servicios Públicos</v>
      </c>
      <c r="D21" s="119"/>
      <c r="E21" s="119"/>
      <c r="F21" s="119"/>
      <c r="G21" s="44">
        <f>+'BD Consolidada'!AE94</f>
        <v>0</v>
      </c>
      <c r="H21" s="46">
        <f t="shared" si="1"/>
        <v>0</v>
      </c>
      <c r="I21" s="37"/>
      <c r="J21" s="18"/>
    </row>
    <row r="22" spans="2:10" ht="18.75" x14ac:dyDescent="0.25">
      <c r="B22" s="44">
        <v>5</v>
      </c>
      <c r="C22" s="119" t="str">
        <f>+Entrada!A7</f>
        <v>Sector Empresarial</v>
      </c>
      <c r="D22" s="119"/>
      <c r="E22" s="119"/>
      <c r="F22" s="119"/>
      <c r="G22" s="44">
        <f>+'BD Consolidada'!AF94</f>
        <v>0</v>
      </c>
      <c r="H22" s="46">
        <f t="shared" si="1"/>
        <v>0</v>
      </c>
      <c r="I22" s="37"/>
      <c r="J22" s="18"/>
    </row>
    <row r="23" spans="2:10" ht="18.75" x14ac:dyDescent="0.25">
      <c r="B23" s="44">
        <v>6</v>
      </c>
      <c r="C23" s="119" t="str">
        <f>+Entrada!A8</f>
        <v>Organizaciones Sociales y Comunitarias</v>
      </c>
      <c r="D23" s="119"/>
      <c r="E23" s="119"/>
      <c r="F23" s="119"/>
      <c r="G23" s="44">
        <f>+'BD Consolidada'!AG94</f>
        <v>258</v>
      </c>
      <c r="H23" s="46">
        <f t="shared" si="1"/>
        <v>0.17768595041322313</v>
      </c>
      <c r="I23" s="37"/>
      <c r="J23" s="18"/>
    </row>
    <row r="24" spans="2:10" ht="18.75" x14ac:dyDescent="0.25">
      <c r="B24" s="44">
        <v>7</v>
      </c>
      <c r="C24" s="119" t="str">
        <f>+Entrada!A9</f>
        <v>Grupos Étnicos</v>
      </c>
      <c r="D24" s="119"/>
      <c r="E24" s="119"/>
      <c r="F24" s="119"/>
      <c r="G24" s="44">
        <f>+'BD Consolidada'!AH94</f>
        <v>0</v>
      </c>
      <c r="H24" s="46">
        <f t="shared" si="1"/>
        <v>0</v>
      </c>
      <c r="I24" s="37"/>
      <c r="J24" s="18"/>
    </row>
    <row r="25" spans="2:10" ht="18.75" x14ac:dyDescent="0.25">
      <c r="B25" s="44">
        <v>8</v>
      </c>
      <c r="C25" s="119" t="str">
        <f>+Entrada!A10</f>
        <v>Ciudadanos</v>
      </c>
      <c r="D25" s="119"/>
      <c r="E25" s="119"/>
      <c r="F25" s="119"/>
      <c r="G25" s="44">
        <f>+'BD Consolidada'!AI94</f>
        <v>215</v>
      </c>
      <c r="H25" s="46">
        <f t="shared" si="1"/>
        <v>0.14807162534435261</v>
      </c>
      <c r="I25" s="37"/>
      <c r="J25" s="18"/>
    </row>
    <row r="26" spans="2:10" ht="18.75" x14ac:dyDescent="0.25">
      <c r="B26" s="44">
        <v>9</v>
      </c>
      <c r="C26" s="119" t="str">
        <f>+Entrada!A11</f>
        <v>Otros</v>
      </c>
      <c r="D26" s="119"/>
      <c r="E26" s="119"/>
      <c r="F26" s="119"/>
      <c r="G26" s="44">
        <f>+'BD Consolidada'!AJ94</f>
        <v>29</v>
      </c>
      <c r="H26" s="46">
        <f t="shared" si="1"/>
        <v>1.9972451790633609E-2</v>
      </c>
      <c r="I26" s="37"/>
      <c r="J26" s="18"/>
    </row>
    <row r="27" spans="2:10" ht="18.75" x14ac:dyDescent="0.3">
      <c r="B27" s="34"/>
      <c r="C27" s="120" t="s">
        <v>9</v>
      </c>
      <c r="D27" s="120"/>
      <c r="E27" s="120"/>
      <c r="F27" s="120"/>
      <c r="G27" s="42">
        <f>SUM(G18:G26)</f>
        <v>1452</v>
      </c>
      <c r="H27" s="43">
        <f>SUM(H18:H26)</f>
        <v>0.99999999999999989</v>
      </c>
      <c r="I27" s="37"/>
      <c r="J27" s="18"/>
    </row>
    <row r="28" spans="2:10" ht="18.75" x14ac:dyDescent="0.3">
      <c r="B28" s="34"/>
      <c r="C28" s="40"/>
      <c r="D28" s="40"/>
      <c r="E28" s="40"/>
      <c r="F28" s="40"/>
      <c r="G28" s="41"/>
      <c r="H28" s="36"/>
      <c r="I28" s="37"/>
      <c r="J28" s="18"/>
    </row>
    <row r="29" spans="2:10" ht="18.75" x14ac:dyDescent="0.25">
      <c r="B29" s="23" t="s">
        <v>4</v>
      </c>
      <c r="C29" s="115" t="s">
        <v>11</v>
      </c>
      <c r="D29" s="115"/>
      <c r="E29" s="115"/>
      <c r="F29" s="115"/>
      <c r="G29" s="23" t="s">
        <v>6</v>
      </c>
      <c r="H29" s="23" t="s">
        <v>7</v>
      </c>
      <c r="I29" s="37"/>
      <c r="J29" s="18"/>
    </row>
    <row r="30" spans="2:10" ht="18.75" x14ac:dyDescent="0.3">
      <c r="B30" s="44">
        <v>1</v>
      </c>
      <c r="C30" s="119" t="str">
        <f>+Entrada!A12</f>
        <v>Interinstitucional Estado-Sector Educativo-Sector Empresarial</v>
      </c>
      <c r="D30" s="119"/>
      <c r="E30" s="119"/>
      <c r="F30" s="119"/>
      <c r="G30" s="45">
        <f>+'BD Consolidada'!AK94</f>
        <v>0</v>
      </c>
      <c r="H30" s="46">
        <f>+G30/$G$32</f>
        <v>0</v>
      </c>
      <c r="I30" s="37"/>
      <c r="J30" s="18"/>
    </row>
    <row r="31" spans="2:10" ht="18.75" x14ac:dyDescent="0.3">
      <c r="B31" s="44">
        <v>2</v>
      </c>
      <c r="C31" s="119" t="str">
        <f>+Entrada!A13</f>
        <v>Interinstitucional Estado-Sector Empresarial-Ciudadano</v>
      </c>
      <c r="D31" s="119"/>
      <c r="E31" s="119"/>
      <c r="F31" s="119"/>
      <c r="G31" s="45">
        <f>+'BD Consolidada'!AL94</f>
        <v>217</v>
      </c>
      <c r="H31" s="46">
        <f>+G31/$G$32</f>
        <v>1</v>
      </c>
      <c r="I31" s="37"/>
      <c r="J31" s="18"/>
    </row>
    <row r="32" spans="2:10" ht="18.75" x14ac:dyDescent="0.3">
      <c r="B32" s="34"/>
      <c r="C32" s="120" t="s">
        <v>9</v>
      </c>
      <c r="D32" s="120"/>
      <c r="E32" s="120"/>
      <c r="F32" s="120"/>
      <c r="G32" s="42">
        <f>SUM(G30:G31)</f>
        <v>217</v>
      </c>
      <c r="H32" s="43">
        <f>SUM(H30:H31)</f>
        <v>1</v>
      </c>
      <c r="I32" s="37"/>
      <c r="J32" s="18"/>
    </row>
    <row r="33" spans="2:10" ht="18.75" x14ac:dyDescent="0.3">
      <c r="B33" s="34"/>
      <c r="C33" s="40"/>
      <c r="D33" s="40"/>
      <c r="E33" s="40"/>
      <c r="F33" s="40"/>
      <c r="G33" s="41"/>
      <c r="H33" s="36"/>
      <c r="I33" s="37"/>
      <c r="J33" s="18"/>
    </row>
    <row r="34" spans="2:10" ht="18.75" x14ac:dyDescent="0.3">
      <c r="B34" s="34"/>
      <c r="C34" s="35"/>
      <c r="D34" s="35"/>
      <c r="E34" s="35"/>
      <c r="F34" s="35"/>
      <c r="G34" s="35"/>
      <c r="H34" s="36"/>
      <c r="I34" s="37"/>
      <c r="J34" s="18"/>
    </row>
    <row r="35" spans="2:10" ht="59.25" customHeight="1" x14ac:dyDescent="0.25">
      <c r="B35" s="30" t="s">
        <v>12</v>
      </c>
      <c r="C35" s="117"/>
      <c r="D35" s="117"/>
      <c r="E35" s="117"/>
      <c r="F35" s="117"/>
      <c r="G35" s="117"/>
      <c r="H35" s="117"/>
      <c r="I35" s="117"/>
      <c r="J35" s="117"/>
    </row>
    <row r="36" spans="2:10" x14ac:dyDescent="0.25">
      <c r="C36" s="31"/>
    </row>
    <row r="37" spans="2:10" x14ac:dyDescent="0.25">
      <c r="C37" s="31"/>
    </row>
    <row r="38" spans="2:10" x14ac:dyDescent="0.25">
      <c r="B38" s="108" t="s">
        <v>112</v>
      </c>
      <c r="C38" s="108"/>
      <c r="D38" s="108"/>
      <c r="E38" s="108"/>
      <c r="F38" s="108"/>
      <c r="G38" s="108"/>
      <c r="H38" s="108"/>
      <c r="I38" s="108"/>
      <c r="J38" s="108"/>
    </row>
    <row r="39" spans="2:10" ht="30" x14ac:dyDescent="0.25">
      <c r="B39" s="105" t="s">
        <v>113</v>
      </c>
      <c r="C39" s="106" t="s">
        <v>114</v>
      </c>
    </row>
    <row r="40" spans="2:10" hidden="1" x14ac:dyDescent="0.25"/>
    <row r="41" spans="2:10" hidden="1" x14ac:dyDescent="0.25"/>
    <row r="42" spans="2:10" x14ac:dyDescent="0.25">
      <c r="B42" s="4"/>
    </row>
    <row r="43" spans="2:10" x14ac:dyDescent="0.25">
      <c r="G43" s="33"/>
    </row>
    <row r="44" spans="2:10" x14ac:dyDescent="0.25">
      <c r="B44" s="107" t="s">
        <v>116</v>
      </c>
      <c r="C44" s="107">
        <f>+'BD Consolidada'!X94</f>
        <v>9</v>
      </c>
    </row>
    <row r="59" spans="2:3" x14ac:dyDescent="0.25">
      <c r="B59" t="s">
        <v>13</v>
      </c>
    </row>
    <row r="60" spans="2:3" x14ac:dyDescent="0.25">
      <c r="C60" s="32">
        <f ca="1">NOW()</f>
        <v>45538.254435995368</v>
      </c>
    </row>
    <row r="61" spans="2:3" x14ac:dyDescent="0.25">
      <c r="C61" s="33" t="e">
        <f ca="1">+C60-#REF!</f>
        <v>#REF!</v>
      </c>
    </row>
    <row r="62" spans="2:3" x14ac:dyDescent="0.25">
      <c r="B62" t="s">
        <v>14</v>
      </c>
    </row>
    <row r="63" spans="2:3" x14ac:dyDescent="0.25">
      <c r="B63" t="s">
        <v>15</v>
      </c>
      <c r="C63" s="47">
        <v>45153</v>
      </c>
    </row>
  </sheetData>
  <sheetProtection algorithmName="SHA-512" hashValue="M4IJElccUcyD8SXJl/bJ8/ezkQzdV0QHEu7NWzXAZuD/EoCSQgCCAPQyJJeqQvKm/O7M0DibpIHKU/5cZovyBg==" saltValue="Mur50OzVa/iH8J4EDeAkbg==" spinCount="100000" sheet="1" objects="1" scenarios="1"/>
  <mergeCells count="29">
    <mergeCell ref="B1:J1"/>
    <mergeCell ref="C17:F17"/>
    <mergeCell ref="C18:F18"/>
    <mergeCell ref="C27:F27"/>
    <mergeCell ref="C19:F19"/>
    <mergeCell ref="C20:F20"/>
    <mergeCell ref="C21:F21"/>
    <mergeCell ref="C22:F22"/>
    <mergeCell ref="C10:F10"/>
    <mergeCell ref="C11:F11"/>
    <mergeCell ref="C12:F12"/>
    <mergeCell ref="C13:F13"/>
    <mergeCell ref="C14:F14"/>
    <mergeCell ref="B2:J2"/>
    <mergeCell ref="C23:F23"/>
    <mergeCell ref="C24:F24"/>
    <mergeCell ref="B38:J38"/>
    <mergeCell ref="C4:J4"/>
    <mergeCell ref="C6:J6"/>
    <mergeCell ref="C8:F8"/>
    <mergeCell ref="C9:F9"/>
    <mergeCell ref="C35:J35"/>
    <mergeCell ref="C15:F15"/>
    <mergeCell ref="C31:F31"/>
    <mergeCell ref="C32:F32"/>
    <mergeCell ref="C25:F25"/>
    <mergeCell ref="C26:F26"/>
    <mergeCell ref="C29:F29"/>
    <mergeCell ref="C30:F3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FD420-CB4E-4342-98F1-9F271139DD9D}">
  <dimension ref="A1:AM110"/>
  <sheetViews>
    <sheetView tabSelected="1" topLeftCell="A76" zoomScaleNormal="100" workbookViewId="0">
      <selection activeCell="A76" sqref="A1:XFD1048576"/>
    </sheetView>
  </sheetViews>
  <sheetFormatPr baseColWidth="10" defaultColWidth="11.42578125" defaultRowHeight="15" x14ac:dyDescent="0.25"/>
  <cols>
    <col min="1" max="1" width="11.42578125" style="2"/>
    <col min="2" max="2" width="25.28515625" style="2" customWidth="1"/>
    <col min="3" max="3" width="59.5703125" style="13" customWidth="1"/>
    <col min="4" max="4" width="33.7109375" style="2" customWidth="1"/>
    <col min="5" max="5" width="44.85546875" style="2" customWidth="1"/>
    <col min="6" max="6" width="25.85546875" style="10" customWidth="1"/>
    <col min="7" max="8" width="24.140625" style="2" customWidth="1"/>
    <col min="9" max="9" width="35" style="15" customWidth="1"/>
    <col min="17" max="17" width="31.7109375" customWidth="1"/>
    <col min="18" max="23" width="23" style="4" customWidth="1"/>
    <col min="24" max="24" width="11.42578125" customWidth="1"/>
    <col min="28" max="28" width="22.140625" hidden="1" customWidth="1"/>
    <col min="29" max="39" width="30" hidden="1" customWidth="1"/>
    <col min="40" max="42" width="30" customWidth="1"/>
  </cols>
  <sheetData>
    <row r="1" spans="1:38" s="2" customFormat="1" ht="47.25" x14ac:dyDescent="0.25">
      <c r="A1" s="1" t="s">
        <v>16</v>
      </c>
      <c r="B1" s="1" t="s">
        <v>17</v>
      </c>
      <c r="C1" s="1" t="s">
        <v>18</v>
      </c>
      <c r="D1" s="1" t="s">
        <v>19</v>
      </c>
      <c r="E1" s="1" t="s">
        <v>20</v>
      </c>
      <c r="F1" s="1" t="s">
        <v>21</v>
      </c>
      <c r="G1" s="1" t="s">
        <v>22</v>
      </c>
      <c r="H1" s="1" t="s">
        <v>109</v>
      </c>
      <c r="I1" s="1" t="s">
        <v>23</v>
      </c>
      <c r="Q1" s="15" t="s">
        <v>24</v>
      </c>
      <c r="R1" s="13" t="s">
        <v>25</v>
      </c>
      <c r="S1" s="13" t="s">
        <v>26</v>
      </c>
      <c r="T1" s="13" t="s">
        <v>27</v>
      </c>
      <c r="U1" s="13" t="s">
        <v>28</v>
      </c>
      <c r="V1" s="13" t="s">
        <v>29</v>
      </c>
      <c r="W1" s="13"/>
      <c r="X1" s="2" t="s">
        <v>115</v>
      </c>
      <c r="AB1" t="s">
        <v>30</v>
      </c>
      <c r="AC1" t="s">
        <v>31</v>
      </c>
      <c r="AD1" t="s">
        <v>32</v>
      </c>
      <c r="AE1" t="s">
        <v>33</v>
      </c>
      <c r="AF1" t="s">
        <v>34</v>
      </c>
      <c r="AG1" t="s">
        <v>35</v>
      </c>
      <c r="AH1" t="s">
        <v>36</v>
      </c>
      <c r="AI1" t="s">
        <v>37</v>
      </c>
      <c r="AJ1" t="s">
        <v>38</v>
      </c>
      <c r="AK1" t="s">
        <v>39</v>
      </c>
      <c r="AL1" t="s">
        <v>40</v>
      </c>
    </row>
    <row r="2" spans="1:38" ht="62.25" customHeight="1" x14ac:dyDescent="0.25">
      <c r="A2" s="7">
        <v>1</v>
      </c>
      <c r="B2" s="8" t="s">
        <v>45</v>
      </c>
      <c r="C2" s="56" t="s">
        <v>46</v>
      </c>
      <c r="D2" s="6" t="s">
        <v>40</v>
      </c>
      <c r="E2" s="6" t="s">
        <v>24</v>
      </c>
      <c r="F2" s="61" t="s">
        <v>59</v>
      </c>
      <c r="G2" s="51">
        <v>19</v>
      </c>
      <c r="H2" s="51" t="s">
        <v>111</v>
      </c>
      <c r="I2" s="61" t="s">
        <v>60</v>
      </c>
      <c r="Q2">
        <f t="shared" ref="Q2:Q33" si="0">IF(E2="Participación para el Diagnóstico de necesidades e identificación de Problemas",+G2,0)</f>
        <v>19</v>
      </c>
      <c r="R2" s="4">
        <f t="shared" ref="R2:R33" si="1">IF(E2="Planeación y Presupuesto Participativo",+G2,0)</f>
        <v>0</v>
      </c>
      <c r="S2" s="4">
        <f t="shared" ref="S2:S33" si="2">IF(E2="Consulta Ciudadana",+G2,0)</f>
        <v>0</v>
      </c>
      <c r="T2" s="4">
        <f t="shared" ref="T2:T33" si="3">IF(E2="Colaboración e innovación Abierta",+G2,0)</f>
        <v>0</v>
      </c>
      <c r="U2" s="4">
        <f t="shared" ref="U2:U33" si="4">IF(E2="Rendición Cuentas",+G2,0)</f>
        <v>0</v>
      </c>
      <c r="V2" s="4">
        <f t="shared" ref="V2:V33" si="5">IF(E2="Control Social",+G2,0)</f>
        <v>0</v>
      </c>
      <c r="X2">
        <f>IF(H2="Programada",1,0)</f>
        <v>0</v>
      </c>
      <c r="AB2">
        <f t="shared" ref="AB2:AB33" si="6">IF(D2="Instituciones de Estado",G2,0)</f>
        <v>0</v>
      </c>
      <c r="AC2">
        <f t="shared" ref="AC2:AC33" si="7">IF(D2="Organismos de Control",G2,0)</f>
        <v>0</v>
      </c>
      <c r="AD2">
        <f t="shared" ref="AD2:AD33" si="8">IF(D2="Sector Educativo",G2,0)</f>
        <v>0</v>
      </c>
      <c r="AE2">
        <f t="shared" ref="AE2:AE33" si="9">IF(D2="Empresas de Servicios Públicos",G2,0)</f>
        <v>0</v>
      </c>
      <c r="AF2">
        <f t="shared" ref="AF2:AF33" si="10">IF(D2="Sector Empresarial",G2,0)</f>
        <v>0</v>
      </c>
      <c r="AG2">
        <f t="shared" ref="AG2:AG33" si="11">IF(D2="Organizaciones Sociales y Comunitarias",G2,0)</f>
        <v>0</v>
      </c>
      <c r="AH2">
        <f t="shared" ref="AH2:AH33" si="12">IF(D2="Grupos Étnicos",G2,0)</f>
        <v>0</v>
      </c>
      <c r="AI2">
        <f t="shared" ref="AI2:AI33" si="13">IF(D2="Ciudadanos",G2,0)</f>
        <v>0</v>
      </c>
      <c r="AJ2">
        <f t="shared" ref="AJ2:AJ33" si="14">IF(D2="Otros",G2,0)</f>
        <v>0</v>
      </c>
      <c r="AK2">
        <f t="shared" ref="AK2:AK33" si="15">IF(D2="Interinstitucional Estado-Sector Educativo-Sector Empresarial",G2,0)</f>
        <v>0</v>
      </c>
      <c r="AL2">
        <f t="shared" ref="AL2:AL33" si="16">IF(D2="Interinstitucional Estado-Sector Empresarial-Ciudadano",G2,0)</f>
        <v>19</v>
      </c>
    </row>
    <row r="3" spans="1:38" ht="45" x14ac:dyDescent="0.25">
      <c r="A3" s="7">
        <v>2</v>
      </c>
      <c r="B3" s="8" t="s">
        <v>45</v>
      </c>
      <c r="C3" s="57" t="s">
        <v>47</v>
      </c>
      <c r="D3" s="6" t="s">
        <v>30</v>
      </c>
      <c r="E3" s="6" t="s">
        <v>24</v>
      </c>
      <c r="F3" s="62" t="s">
        <v>61</v>
      </c>
      <c r="G3" s="52">
        <v>20</v>
      </c>
      <c r="H3" s="51" t="s">
        <v>111</v>
      </c>
      <c r="I3" s="62" t="s">
        <v>62</v>
      </c>
      <c r="Q3">
        <f t="shared" si="0"/>
        <v>20</v>
      </c>
      <c r="R3" s="4">
        <f t="shared" si="1"/>
        <v>0</v>
      </c>
      <c r="S3" s="4">
        <f t="shared" si="2"/>
        <v>0</v>
      </c>
      <c r="T3" s="4">
        <f t="shared" si="3"/>
        <v>0</v>
      </c>
      <c r="U3" s="4">
        <f t="shared" si="4"/>
        <v>0</v>
      </c>
      <c r="V3" s="4">
        <f t="shared" si="5"/>
        <v>0</v>
      </c>
      <c r="X3">
        <f t="shared" ref="X3:X65" si="17">IF(H3="Programada",1,0)</f>
        <v>0</v>
      </c>
      <c r="AB3">
        <f t="shared" si="6"/>
        <v>20</v>
      </c>
      <c r="AC3">
        <f t="shared" si="7"/>
        <v>0</v>
      </c>
      <c r="AD3">
        <f t="shared" si="8"/>
        <v>0</v>
      </c>
      <c r="AE3">
        <f t="shared" si="9"/>
        <v>0</v>
      </c>
      <c r="AF3">
        <f t="shared" si="10"/>
        <v>0</v>
      </c>
      <c r="AG3">
        <f t="shared" si="11"/>
        <v>0</v>
      </c>
      <c r="AH3">
        <f t="shared" si="12"/>
        <v>0</v>
      </c>
      <c r="AI3">
        <f t="shared" si="13"/>
        <v>0</v>
      </c>
      <c r="AJ3">
        <f t="shared" si="14"/>
        <v>0</v>
      </c>
      <c r="AK3">
        <f t="shared" si="15"/>
        <v>0</v>
      </c>
      <c r="AL3">
        <f t="shared" si="16"/>
        <v>0</v>
      </c>
    </row>
    <row r="4" spans="1:38" ht="45" x14ac:dyDescent="0.25">
      <c r="A4" s="7">
        <v>3</v>
      </c>
      <c r="B4" s="8" t="s">
        <v>45</v>
      </c>
      <c r="C4" s="58" t="s">
        <v>48</v>
      </c>
      <c r="D4" s="6" t="s">
        <v>37</v>
      </c>
      <c r="E4" s="6" t="s">
        <v>24</v>
      </c>
      <c r="F4" s="63" t="s">
        <v>63</v>
      </c>
      <c r="G4" s="53">
        <v>21</v>
      </c>
      <c r="H4" s="51" t="s">
        <v>111</v>
      </c>
      <c r="I4" s="62" t="s">
        <v>64</v>
      </c>
      <c r="Q4">
        <f t="shared" si="0"/>
        <v>21</v>
      </c>
      <c r="R4" s="4">
        <f t="shared" si="1"/>
        <v>0</v>
      </c>
      <c r="S4" s="4">
        <f t="shared" si="2"/>
        <v>0</v>
      </c>
      <c r="T4" s="4">
        <f t="shared" si="3"/>
        <v>0</v>
      </c>
      <c r="U4" s="4">
        <f t="shared" si="4"/>
        <v>0</v>
      </c>
      <c r="V4" s="4">
        <f t="shared" si="5"/>
        <v>0</v>
      </c>
      <c r="X4">
        <f t="shared" si="17"/>
        <v>0</v>
      </c>
      <c r="AB4">
        <f t="shared" si="6"/>
        <v>0</v>
      </c>
      <c r="AC4">
        <f t="shared" si="7"/>
        <v>0</v>
      </c>
      <c r="AD4">
        <f t="shared" si="8"/>
        <v>0</v>
      </c>
      <c r="AE4">
        <f t="shared" si="9"/>
        <v>0</v>
      </c>
      <c r="AF4">
        <f t="shared" si="10"/>
        <v>0</v>
      </c>
      <c r="AG4">
        <f t="shared" si="11"/>
        <v>0</v>
      </c>
      <c r="AH4">
        <f t="shared" si="12"/>
        <v>0</v>
      </c>
      <c r="AI4">
        <f t="shared" si="13"/>
        <v>21</v>
      </c>
      <c r="AJ4">
        <f t="shared" si="14"/>
        <v>0</v>
      </c>
      <c r="AK4">
        <f t="shared" si="15"/>
        <v>0</v>
      </c>
      <c r="AL4">
        <f t="shared" si="16"/>
        <v>0</v>
      </c>
    </row>
    <row r="5" spans="1:38" ht="60" x14ac:dyDescent="0.25">
      <c r="A5" s="7">
        <v>4</v>
      </c>
      <c r="B5" s="8" t="s">
        <v>45</v>
      </c>
      <c r="C5" s="57" t="s">
        <v>49</v>
      </c>
      <c r="D5" s="6" t="s">
        <v>32</v>
      </c>
      <c r="E5" s="6" t="s">
        <v>24</v>
      </c>
      <c r="F5" s="62" t="s">
        <v>65</v>
      </c>
      <c r="G5" s="52">
        <v>20</v>
      </c>
      <c r="H5" s="51" t="s">
        <v>111</v>
      </c>
      <c r="I5" s="62" t="s">
        <v>66</v>
      </c>
      <c r="Q5">
        <f t="shared" si="0"/>
        <v>20</v>
      </c>
      <c r="R5" s="4">
        <f t="shared" si="1"/>
        <v>0</v>
      </c>
      <c r="S5" s="4">
        <f t="shared" si="2"/>
        <v>0</v>
      </c>
      <c r="T5" s="4">
        <f t="shared" si="3"/>
        <v>0</v>
      </c>
      <c r="U5" s="4">
        <f t="shared" si="4"/>
        <v>0</v>
      </c>
      <c r="V5" s="4">
        <f t="shared" si="5"/>
        <v>0</v>
      </c>
      <c r="X5">
        <f t="shared" si="17"/>
        <v>0</v>
      </c>
      <c r="AB5">
        <f t="shared" si="6"/>
        <v>0</v>
      </c>
      <c r="AC5">
        <f t="shared" si="7"/>
        <v>0</v>
      </c>
      <c r="AD5">
        <f t="shared" si="8"/>
        <v>20</v>
      </c>
      <c r="AE5">
        <f t="shared" si="9"/>
        <v>0</v>
      </c>
      <c r="AF5">
        <f t="shared" si="10"/>
        <v>0</v>
      </c>
      <c r="AG5">
        <f t="shared" si="11"/>
        <v>0</v>
      </c>
      <c r="AH5">
        <f t="shared" si="12"/>
        <v>0</v>
      </c>
      <c r="AI5">
        <f t="shared" si="13"/>
        <v>0</v>
      </c>
      <c r="AJ5">
        <f t="shared" si="14"/>
        <v>0</v>
      </c>
      <c r="AK5">
        <f t="shared" si="15"/>
        <v>0</v>
      </c>
      <c r="AL5">
        <f t="shared" si="16"/>
        <v>0</v>
      </c>
    </row>
    <row r="6" spans="1:38" ht="75" x14ac:dyDescent="0.25">
      <c r="A6" s="7">
        <v>5</v>
      </c>
      <c r="B6" s="9" t="s">
        <v>55</v>
      </c>
      <c r="C6" s="57" t="s">
        <v>50</v>
      </c>
      <c r="D6" s="6" t="s">
        <v>37</v>
      </c>
      <c r="E6" s="6" t="s">
        <v>24</v>
      </c>
      <c r="F6" s="62" t="s">
        <v>67</v>
      </c>
      <c r="G6" s="52">
        <v>18</v>
      </c>
      <c r="H6" s="51" t="s">
        <v>111</v>
      </c>
      <c r="I6" s="62" t="s">
        <v>68</v>
      </c>
      <c r="Q6">
        <f t="shared" si="0"/>
        <v>18</v>
      </c>
      <c r="R6" s="4">
        <f t="shared" si="1"/>
        <v>0</v>
      </c>
      <c r="S6" s="4">
        <f t="shared" si="2"/>
        <v>0</v>
      </c>
      <c r="T6" s="4">
        <f t="shared" si="3"/>
        <v>0</v>
      </c>
      <c r="U6" s="4">
        <f t="shared" si="4"/>
        <v>0</v>
      </c>
      <c r="V6" s="4">
        <f t="shared" si="5"/>
        <v>0</v>
      </c>
      <c r="X6">
        <f t="shared" si="17"/>
        <v>0</v>
      </c>
      <c r="AB6">
        <f t="shared" si="6"/>
        <v>0</v>
      </c>
      <c r="AC6">
        <f t="shared" si="7"/>
        <v>0</v>
      </c>
      <c r="AD6">
        <f t="shared" si="8"/>
        <v>0</v>
      </c>
      <c r="AE6">
        <f t="shared" si="9"/>
        <v>0</v>
      </c>
      <c r="AF6">
        <f t="shared" si="10"/>
        <v>0</v>
      </c>
      <c r="AG6">
        <f t="shared" si="11"/>
        <v>0</v>
      </c>
      <c r="AH6">
        <f t="shared" si="12"/>
        <v>0</v>
      </c>
      <c r="AI6">
        <f t="shared" si="13"/>
        <v>18</v>
      </c>
      <c r="AJ6">
        <f t="shared" si="14"/>
        <v>0</v>
      </c>
      <c r="AK6">
        <f t="shared" si="15"/>
        <v>0</v>
      </c>
      <c r="AL6">
        <f t="shared" si="16"/>
        <v>0</v>
      </c>
    </row>
    <row r="7" spans="1:38" ht="75" x14ac:dyDescent="0.25">
      <c r="A7" s="7">
        <v>6</v>
      </c>
      <c r="B7" s="9" t="s">
        <v>55</v>
      </c>
      <c r="C7" s="57" t="s">
        <v>51</v>
      </c>
      <c r="D7" s="6" t="s">
        <v>37</v>
      </c>
      <c r="E7" s="6" t="s">
        <v>24</v>
      </c>
      <c r="F7" s="62" t="s">
        <v>69</v>
      </c>
      <c r="G7" s="52">
        <v>12</v>
      </c>
      <c r="H7" s="51" t="s">
        <v>111</v>
      </c>
      <c r="I7" s="62" t="s">
        <v>70</v>
      </c>
      <c r="Q7">
        <f t="shared" si="0"/>
        <v>12</v>
      </c>
      <c r="R7" s="4">
        <f t="shared" si="1"/>
        <v>0</v>
      </c>
      <c r="S7" s="4">
        <f t="shared" si="2"/>
        <v>0</v>
      </c>
      <c r="T7" s="4">
        <f t="shared" si="3"/>
        <v>0</v>
      </c>
      <c r="U7" s="4">
        <f t="shared" si="4"/>
        <v>0</v>
      </c>
      <c r="V7" s="4">
        <f t="shared" si="5"/>
        <v>0</v>
      </c>
      <c r="X7">
        <f t="shared" si="17"/>
        <v>0</v>
      </c>
      <c r="AB7">
        <f t="shared" si="6"/>
        <v>0</v>
      </c>
      <c r="AC7">
        <f t="shared" si="7"/>
        <v>0</v>
      </c>
      <c r="AD7">
        <f t="shared" si="8"/>
        <v>0</v>
      </c>
      <c r="AE7">
        <f t="shared" si="9"/>
        <v>0</v>
      </c>
      <c r="AF7">
        <f t="shared" si="10"/>
        <v>0</v>
      </c>
      <c r="AG7">
        <f t="shared" si="11"/>
        <v>0</v>
      </c>
      <c r="AH7">
        <f t="shared" si="12"/>
        <v>0</v>
      </c>
      <c r="AI7">
        <f t="shared" si="13"/>
        <v>12</v>
      </c>
      <c r="AJ7">
        <f t="shared" si="14"/>
        <v>0</v>
      </c>
      <c r="AK7">
        <f t="shared" si="15"/>
        <v>0</v>
      </c>
      <c r="AL7">
        <f t="shared" si="16"/>
        <v>0</v>
      </c>
    </row>
    <row r="8" spans="1:38" ht="75" x14ac:dyDescent="0.25">
      <c r="A8" s="7">
        <v>7</v>
      </c>
      <c r="B8" s="9" t="s">
        <v>55</v>
      </c>
      <c r="C8" s="59" t="s">
        <v>52</v>
      </c>
      <c r="D8" s="6" t="s">
        <v>37</v>
      </c>
      <c r="E8" s="6" t="s">
        <v>25</v>
      </c>
      <c r="F8" s="64" t="s">
        <v>71</v>
      </c>
      <c r="G8" s="54">
        <v>14</v>
      </c>
      <c r="H8" s="51" t="s">
        <v>111</v>
      </c>
      <c r="I8" s="64" t="s">
        <v>70</v>
      </c>
      <c r="Q8">
        <f t="shared" si="0"/>
        <v>0</v>
      </c>
      <c r="R8" s="4">
        <f t="shared" si="1"/>
        <v>14</v>
      </c>
      <c r="S8" s="4">
        <f t="shared" si="2"/>
        <v>0</v>
      </c>
      <c r="T8" s="4">
        <f t="shared" si="3"/>
        <v>0</v>
      </c>
      <c r="U8" s="4">
        <f t="shared" si="4"/>
        <v>0</v>
      </c>
      <c r="V8" s="4">
        <f t="shared" si="5"/>
        <v>0</v>
      </c>
      <c r="X8">
        <f t="shared" si="17"/>
        <v>0</v>
      </c>
      <c r="AB8">
        <f t="shared" si="6"/>
        <v>0</v>
      </c>
      <c r="AC8">
        <f t="shared" si="7"/>
        <v>0</v>
      </c>
      <c r="AD8">
        <f t="shared" si="8"/>
        <v>0</v>
      </c>
      <c r="AE8">
        <f t="shared" si="9"/>
        <v>0</v>
      </c>
      <c r="AF8">
        <f t="shared" si="10"/>
        <v>0</v>
      </c>
      <c r="AG8">
        <f t="shared" si="11"/>
        <v>0</v>
      </c>
      <c r="AH8">
        <f t="shared" si="12"/>
        <v>0</v>
      </c>
      <c r="AI8">
        <f t="shared" si="13"/>
        <v>14</v>
      </c>
      <c r="AJ8">
        <f t="shared" si="14"/>
        <v>0</v>
      </c>
      <c r="AK8">
        <f t="shared" si="15"/>
        <v>0</v>
      </c>
      <c r="AL8">
        <f t="shared" si="16"/>
        <v>0</v>
      </c>
    </row>
    <row r="9" spans="1:38" ht="135" x14ac:dyDescent="0.25">
      <c r="A9" s="7">
        <v>8</v>
      </c>
      <c r="B9" s="9" t="s">
        <v>55</v>
      </c>
      <c r="C9" s="56" t="s">
        <v>53</v>
      </c>
      <c r="D9" s="6" t="s">
        <v>30</v>
      </c>
      <c r="E9" s="6" t="s">
        <v>25</v>
      </c>
      <c r="F9" s="61" t="s">
        <v>72</v>
      </c>
      <c r="G9" s="51">
        <v>11</v>
      </c>
      <c r="H9" s="51" t="s">
        <v>111</v>
      </c>
      <c r="I9" s="61" t="s">
        <v>73</v>
      </c>
      <c r="Q9">
        <f t="shared" si="0"/>
        <v>0</v>
      </c>
      <c r="R9" s="4">
        <f t="shared" si="1"/>
        <v>11</v>
      </c>
      <c r="S9" s="4">
        <f t="shared" si="2"/>
        <v>0</v>
      </c>
      <c r="T9" s="4">
        <f t="shared" si="3"/>
        <v>0</v>
      </c>
      <c r="U9" s="4">
        <f t="shared" si="4"/>
        <v>0</v>
      </c>
      <c r="V9" s="4">
        <f t="shared" si="5"/>
        <v>0</v>
      </c>
      <c r="X9">
        <f t="shared" si="17"/>
        <v>0</v>
      </c>
      <c r="AB9">
        <f t="shared" si="6"/>
        <v>11</v>
      </c>
      <c r="AC9">
        <f t="shared" si="7"/>
        <v>0</v>
      </c>
      <c r="AD9">
        <f t="shared" si="8"/>
        <v>0</v>
      </c>
      <c r="AE9">
        <f t="shared" si="9"/>
        <v>0</v>
      </c>
      <c r="AF9">
        <f t="shared" si="10"/>
        <v>0</v>
      </c>
      <c r="AG9">
        <f t="shared" si="11"/>
        <v>0</v>
      </c>
      <c r="AH9">
        <f t="shared" si="12"/>
        <v>0</v>
      </c>
      <c r="AI9">
        <f t="shared" si="13"/>
        <v>0</v>
      </c>
      <c r="AJ9">
        <f t="shared" si="14"/>
        <v>0</v>
      </c>
      <c r="AK9">
        <f t="shared" si="15"/>
        <v>0</v>
      </c>
      <c r="AL9">
        <f t="shared" si="16"/>
        <v>0</v>
      </c>
    </row>
    <row r="10" spans="1:38" ht="210" x14ac:dyDescent="0.25">
      <c r="A10" s="7">
        <v>9</v>
      </c>
      <c r="B10" s="9" t="s">
        <v>55</v>
      </c>
      <c r="C10" s="56" t="s">
        <v>54</v>
      </c>
      <c r="D10" s="6" t="s">
        <v>40</v>
      </c>
      <c r="E10" s="6" t="s">
        <v>25</v>
      </c>
      <c r="F10" s="61" t="s">
        <v>74</v>
      </c>
      <c r="G10" s="51">
        <v>5</v>
      </c>
      <c r="H10" s="51" t="s">
        <v>111</v>
      </c>
      <c r="I10" s="65" t="s">
        <v>75</v>
      </c>
      <c r="Q10">
        <f t="shared" si="0"/>
        <v>0</v>
      </c>
      <c r="R10" s="4">
        <f t="shared" si="1"/>
        <v>5</v>
      </c>
      <c r="S10" s="4">
        <f t="shared" si="2"/>
        <v>0</v>
      </c>
      <c r="T10" s="4">
        <f t="shared" si="3"/>
        <v>0</v>
      </c>
      <c r="U10" s="4">
        <f t="shared" si="4"/>
        <v>0</v>
      </c>
      <c r="V10" s="4">
        <f t="shared" si="5"/>
        <v>0</v>
      </c>
      <c r="X10">
        <f t="shared" si="17"/>
        <v>0</v>
      </c>
      <c r="AB10">
        <f t="shared" si="6"/>
        <v>0</v>
      </c>
      <c r="AC10">
        <f t="shared" si="7"/>
        <v>0</v>
      </c>
      <c r="AD10">
        <f t="shared" si="8"/>
        <v>0</v>
      </c>
      <c r="AE10">
        <f t="shared" si="9"/>
        <v>0</v>
      </c>
      <c r="AF10">
        <f t="shared" si="10"/>
        <v>0</v>
      </c>
      <c r="AG10">
        <f t="shared" si="11"/>
        <v>0</v>
      </c>
      <c r="AH10">
        <f t="shared" si="12"/>
        <v>0</v>
      </c>
      <c r="AI10">
        <f t="shared" si="13"/>
        <v>0</v>
      </c>
      <c r="AJ10">
        <f t="shared" si="14"/>
        <v>0</v>
      </c>
      <c r="AK10">
        <f t="shared" si="15"/>
        <v>0</v>
      </c>
      <c r="AL10">
        <f t="shared" si="16"/>
        <v>5</v>
      </c>
    </row>
    <row r="11" spans="1:38" ht="165" x14ac:dyDescent="0.25">
      <c r="A11" s="7">
        <v>10</v>
      </c>
      <c r="B11" s="9" t="s">
        <v>58</v>
      </c>
      <c r="C11" s="60" t="s">
        <v>56</v>
      </c>
      <c r="D11" s="6" t="s">
        <v>30</v>
      </c>
      <c r="E11" s="6" t="s">
        <v>24</v>
      </c>
      <c r="F11" s="65" t="s">
        <v>76</v>
      </c>
      <c r="G11" s="55">
        <v>23</v>
      </c>
      <c r="H11" s="51" t="s">
        <v>111</v>
      </c>
      <c r="I11" s="65" t="s">
        <v>77</v>
      </c>
      <c r="Q11">
        <f t="shared" si="0"/>
        <v>23</v>
      </c>
      <c r="R11" s="4">
        <f t="shared" si="1"/>
        <v>0</v>
      </c>
      <c r="S11" s="4">
        <f t="shared" si="2"/>
        <v>0</v>
      </c>
      <c r="T11" s="4">
        <f t="shared" si="3"/>
        <v>0</v>
      </c>
      <c r="U11" s="4">
        <f t="shared" si="4"/>
        <v>0</v>
      </c>
      <c r="V11" s="4">
        <f t="shared" si="5"/>
        <v>0</v>
      </c>
      <c r="X11">
        <f t="shared" si="17"/>
        <v>0</v>
      </c>
      <c r="AB11">
        <f t="shared" si="6"/>
        <v>23</v>
      </c>
      <c r="AC11">
        <f t="shared" si="7"/>
        <v>0</v>
      </c>
      <c r="AD11">
        <f t="shared" si="8"/>
        <v>0</v>
      </c>
      <c r="AE11">
        <f t="shared" si="9"/>
        <v>0</v>
      </c>
      <c r="AF11">
        <f t="shared" si="10"/>
        <v>0</v>
      </c>
      <c r="AG11">
        <f t="shared" si="11"/>
        <v>0</v>
      </c>
      <c r="AH11">
        <f t="shared" si="12"/>
        <v>0</v>
      </c>
      <c r="AI11">
        <f t="shared" si="13"/>
        <v>0</v>
      </c>
      <c r="AJ11">
        <f t="shared" si="14"/>
        <v>0</v>
      </c>
      <c r="AK11">
        <f t="shared" si="15"/>
        <v>0</v>
      </c>
      <c r="AL11">
        <f t="shared" si="16"/>
        <v>0</v>
      </c>
    </row>
    <row r="12" spans="1:38" ht="60" x14ac:dyDescent="0.25">
      <c r="A12" s="7">
        <v>11</v>
      </c>
      <c r="B12" s="9" t="s">
        <v>58</v>
      </c>
      <c r="C12" s="56" t="s">
        <v>57</v>
      </c>
      <c r="D12" s="6" t="s">
        <v>30</v>
      </c>
      <c r="E12" s="6" t="s">
        <v>25</v>
      </c>
      <c r="F12" s="66" t="s">
        <v>78</v>
      </c>
      <c r="G12" s="51">
        <v>12</v>
      </c>
      <c r="H12" s="51" t="s">
        <v>111</v>
      </c>
      <c r="I12" s="61" t="s">
        <v>79</v>
      </c>
      <c r="Q12">
        <f t="shared" si="0"/>
        <v>0</v>
      </c>
      <c r="R12" s="4">
        <f t="shared" si="1"/>
        <v>12</v>
      </c>
      <c r="S12" s="4">
        <f t="shared" si="2"/>
        <v>0</v>
      </c>
      <c r="T12" s="4">
        <f t="shared" si="3"/>
        <v>0</v>
      </c>
      <c r="U12" s="4">
        <f t="shared" si="4"/>
        <v>0</v>
      </c>
      <c r="V12" s="4">
        <f t="shared" si="5"/>
        <v>0</v>
      </c>
      <c r="X12">
        <f t="shared" si="17"/>
        <v>0</v>
      </c>
      <c r="AB12">
        <f t="shared" si="6"/>
        <v>12</v>
      </c>
      <c r="AC12">
        <f t="shared" si="7"/>
        <v>0</v>
      </c>
      <c r="AD12">
        <f t="shared" si="8"/>
        <v>0</v>
      </c>
      <c r="AE12">
        <f t="shared" si="9"/>
        <v>0</v>
      </c>
      <c r="AF12">
        <f t="shared" si="10"/>
        <v>0</v>
      </c>
      <c r="AG12">
        <f t="shared" si="11"/>
        <v>0</v>
      </c>
      <c r="AH12">
        <f t="shared" si="12"/>
        <v>0</v>
      </c>
      <c r="AI12">
        <f t="shared" si="13"/>
        <v>0</v>
      </c>
      <c r="AJ12">
        <f t="shared" si="14"/>
        <v>0</v>
      </c>
      <c r="AK12">
        <f t="shared" si="15"/>
        <v>0</v>
      </c>
      <c r="AL12">
        <f t="shared" si="16"/>
        <v>0</v>
      </c>
    </row>
    <row r="13" spans="1:38" ht="30" x14ac:dyDescent="0.25">
      <c r="A13" s="7">
        <v>12</v>
      </c>
      <c r="B13" s="9" t="s">
        <v>99</v>
      </c>
      <c r="C13" s="69" t="s">
        <v>80</v>
      </c>
      <c r="D13" s="6" t="s">
        <v>30</v>
      </c>
      <c r="E13" s="6" t="s">
        <v>24</v>
      </c>
      <c r="F13" s="71" t="s">
        <v>81</v>
      </c>
      <c r="G13" s="70">
        <v>3</v>
      </c>
      <c r="H13" s="51" t="s">
        <v>111</v>
      </c>
      <c r="I13" s="71" t="s">
        <v>82</v>
      </c>
      <c r="Q13">
        <f t="shared" si="0"/>
        <v>3</v>
      </c>
      <c r="R13" s="4">
        <f t="shared" si="1"/>
        <v>0</v>
      </c>
      <c r="S13" s="4">
        <f t="shared" si="2"/>
        <v>0</v>
      </c>
      <c r="T13" s="4">
        <f t="shared" si="3"/>
        <v>0</v>
      </c>
      <c r="U13" s="4">
        <f t="shared" si="4"/>
        <v>0</v>
      </c>
      <c r="V13" s="4">
        <f t="shared" si="5"/>
        <v>0</v>
      </c>
      <c r="X13">
        <f t="shared" si="17"/>
        <v>0</v>
      </c>
      <c r="AB13">
        <f t="shared" si="6"/>
        <v>3</v>
      </c>
      <c r="AC13">
        <f t="shared" si="7"/>
        <v>0</v>
      </c>
      <c r="AD13">
        <f t="shared" si="8"/>
        <v>0</v>
      </c>
      <c r="AE13">
        <f t="shared" si="9"/>
        <v>0</v>
      </c>
      <c r="AF13">
        <f t="shared" si="10"/>
        <v>0</v>
      </c>
      <c r="AG13">
        <f t="shared" si="11"/>
        <v>0</v>
      </c>
      <c r="AH13">
        <f t="shared" si="12"/>
        <v>0</v>
      </c>
      <c r="AI13">
        <f t="shared" si="13"/>
        <v>0</v>
      </c>
      <c r="AJ13">
        <f t="shared" si="14"/>
        <v>0</v>
      </c>
      <c r="AK13">
        <f t="shared" si="15"/>
        <v>0</v>
      </c>
      <c r="AL13">
        <f t="shared" si="16"/>
        <v>0</v>
      </c>
    </row>
    <row r="14" spans="1:38" ht="30" x14ac:dyDescent="0.25">
      <c r="A14" s="7">
        <v>13</v>
      </c>
      <c r="B14" s="9" t="s">
        <v>99</v>
      </c>
      <c r="C14" s="57" t="s">
        <v>83</v>
      </c>
      <c r="D14" s="6" t="s">
        <v>30</v>
      </c>
      <c r="E14" s="6" t="s">
        <v>24</v>
      </c>
      <c r="F14" s="62" t="s">
        <v>69</v>
      </c>
      <c r="G14" s="52">
        <v>3</v>
      </c>
      <c r="H14" s="51" t="s">
        <v>111</v>
      </c>
      <c r="I14" s="62" t="s">
        <v>84</v>
      </c>
      <c r="Q14">
        <f t="shared" si="0"/>
        <v>3</v>
      </c>
      <c r="R14" s="4">
        <f t="shared" si="1"/>
        <v>0</v>
      </c>
      <c r="S14" s="4">
        <f t="shared" si="2"/>
        <v>0</v>
      </c>
      <c r="T14" s="4">
        <f t="shared" si="3"/>
        <v>0</v>
      </c>
      <c r="U14" s="4">
        <f t="shared" si="4"/>
        <v>0</v>
      </c>
      <c r="V14" s="4">
        <f t="shared" si="5"/>
        <v>0</v>
      </c>
      <c r="X14">
        <f t="shared" si="17"/>
        <v>0</v>
      </c>
      <c r="AB14">
        <f t="shared" si="6"/>
        <v>3</v>
      </c>
      <c r="AC14">
        <f t="shared" si="7"/>
        <v>0</v>
      </c>
      <c r="AD14">
        <f t="shared" si="8"/>
        <v>0</v>
      </c>
      <c r="AE14">
        <f t="shared" si="9"/>
        <v>0</v>
      </c>
      <c r="AF14">
        <f t="shared" si="10"/>
        <v>0</v>
      </c>
      <c r="AG14">
        <f t="shared" si="11"/>
        <v>0</v>
      </c>
      <c r="AH14">
        <f t="shared" si="12"/>
        <v>0</v>
      </c>
      <c r="AI14">
        <f t="shared" si="13"/>
        <v>0</v>
      </c>
      <c r="AJ14">
        <f t="shared" si="14"/>
        <v>0</v>
      </c>
      <c r="AK14">
        <f t="shared" si="15"/>
        <v>0</v>
      </c>
      <c r="AL14">
        <f t="shared" si="16"/>
        <v>0</v>
      </c>
    </row>
    <row r="15" spans="1:38" ht="30" x14ac:dyDescent="0.25">
      <c r="A15" s="7">
        <v>14</v>
      </c>
      <c r="B15" s="9" t="s">
        <v>99</v>
      </c>
      <c r="C15" s="57" t="s">
        <v>85</v>
      </c>
      <c r="D15" s="6" t="s">
        <v>38</v>
      </c>
      <c r="E15" s="6" t="s">
        <v>24</v>
      </c>
      <c r="F15" s="62" t="s">
        <v>86</v>
      </c>
      <c r="G15" s="52">
        <v>22</v>
      </c>
      <c r="H15" s="51" t="s">
        <v>111</v>
      </c>
      <c r="I15" s="62" t="s">
        <v>87</v>
      </c>
      <c r="Q15">
        <f t="shared" si="0"/>
        <v>22</v>
      </c>
      <c r="R15" s="4">
        <f t="shared" si="1"/>
        <v>0</v>
      </c>
      <c r="S15" s="4">
        <f t="shared" si="2"/>
        <v>0</v>
      </c>
      <c r="T15" s="4">
        <f t="shared" si="3"/>
        <v>0</v>
      </c>
      <c r="U15" s="4">
        <f t="shared" si="4"/>
        <v>0</v>
      </c>
      <c r="V15" s="4">
        <f t="shared" si="5"/>
        <v>0</v>
      </c>
      <c r="X15">
        <f t="shared" si="17"/>
        <v>0</v>
      </c>
      <c r="AB15">
        <f t="shared" si="6"/>
        <v>0</v>
      </c>
      <c r="AC15">
        <f t="shared" si="7"/>
        <v>0</v>
      </c>
      <c r="AD15">
        <f t="shared" si="8"/>
        <v>0</v>
      </c>
      <c r="AE15">
        <f t="shared" si="9"/>
        <v>0</v>
      </c>
      <c r="AF15">
        <f t="shared" si="10"/>
        <v>0</v>
      </c>
      <c r="AG15">
        <f t="shared" si="11"/>
        <v>0</v>
      </c>
      <c r="AH15">
        <f t="shared" si="12"/>
        <v>0</v>
      </c>
      <c r="AI15">
        <f t="shared" si="13"/>
        <v>0</v>
      </c>
      <c r="AJ15">
        <f t="shared" si="14"/>
        <v>22</v>
      </c>
      <c r="AK15">
        <f t="shared" si="15"/>
        <v>0</v>
      </c>
      <c r="AL15">
        <f t="shared" si="16"/>
        <v>0</v>
      </c>
    </row>
    <row r="16" spans="1:38" ht="30" x14ac:dyDescent="0.25">
      <c r="A16" s="7">
        <v>15</v>
      </c>
      <c r="B16" s="9" t="s">
        <v>99</v>
      </c>
      <c r="C16" s="57" t="s">
        <v>88</v>
      </c>
      <c r="D16" s="6" t="s">
        <v>38</v>
      </c>
      <c r="E16" s="6" t="s">
        <v>24</v>
      </c>
      <c r="F16" s="62" t="s">
        <v>89</v>
      </c>
      <c r="G16" s="52">
        <v>1</v>
      </c>
      <c r="H16" s="51" t="s">
        <v>111</v>
      </c>
      <c r="I16" s="62" t="s">
        <v>90</v>
      </c>
      <c r="Q16">
        <f t="shared" si="0"/>
        <v>1</v>
      </c>
      <c r="R16" s="4">
        <f t="shared" si="1"/>
        <v>0</v>
      </c>
      <c r="S16" s="4">
        <f t="shared" si="2"/>
        <v>0</v>
      </c>
      <c r="T16" s="4">
        <f t="shared" si="3"/>
        <v>0</v>
      </c>
      <c r="U16" s="4">
        <f t="shared" si="4"/>
        <v>0</v>
      </c>
      <c r="V16" s="4">
        <f t="shared" si="5"/>
        <v>0</v>
      </c>
      <c r="X16">
        <f t="shared" si="17"/>
        <v>0</v>
      </c>
      <c r="AB16">
        <f t="shared" si="6"/>
        <v>0</v>
      </c>
      <c r="AC16">
        <f t="shared" si="7"/>
        <v>0</v>
      </c>
      <c r="AD16">
        <f t="shared" si="8"/>
        <v>0</v>
      </c>
      <c r="AE16">
        <f t="shared" si="9"/>
        <v>0</v>
      </c>
      <c r="AF16">
        <f t="shared" si="10"/>
        <v>0</v>
      </c>
      <c r="AG16">
        <f t="shared" si="11"/>
        <v>0</v>
      </c>
      <c r="AH16">
        <f t="shared" si="12"/>
        <v>0</v>
      </c>
      <c r="AI16">
        <f t="shared" si="13"/>
        <v>0</v>
      </c>
      <c r="AJ16">
        <f t="shared" si="14"/>
        <v>1</v>
      </c>
      <c r="AK16">
        <f t="shared" si="15"/>
        <v>0</v>
      </c>
      <c r="AL16">
        <f t="shared" si="16"/>
        <v>0</v>
      </c>
    </row>
    <row r="17" spans="1:38" ht="30" x14ac:dyDescent="0.25">
      <c r="A17" s="7">
        <v>16</v>
      </c>
      <c r="B17" s="9" t="s">
        <v>99</v>
      </c>
      <c r="C17" s="57" t="s">
        <v>88</v>
      </c>
      <c r="D17" s="6" t="s">
        <v>38</v>
      </c>
      <c r="E17" s="6" t="s">
        <v>24</v>
      </c>
      <c r="F17" s="62" t="s">
        <v>91</v>
      </c>
      <c r="G17" s="52">
        <v>6</v>
      </c>
      <c r="H17" s="51" t="s">
        <v>111</v>
      </c>
      <c r="I17" s="62" t="s">
        <v>92</v>
      </c>
      <c r="Q17">
        <f t="shared" si="0"/>
        <v>6</v>
      </c>
      <c r="R17" s="4">
        <f t="shared" si="1"/>
        <v>0</v>
      </c>
      <c r="S17" s="4">
        <f t="shared" si="2"/>
        <v>0</v>
      </c>
      <c r="T17" s="4">
        <f t="shared" si="3"/>
        <v>0</v>
      </c>
      <c r="U17" s="4">
        <f t="shared" si="4"/>
        <v>0</v>
      </c>
      <c r="V17" s="4">
        <f t="shared" si="5"/>
        <v>0</v>
      </c>
      <c r="X17">
        <f t="shared" si="17"/>
        <v>0</v>
      </c>
      <c r="AB17">
        <f t="shared" si="6"/>
        <v>0</v>
      </c>
      <c r="AC17">
        <f t="shared" si="7"/>
        <v>0</v>
      </c>
      <c r="AD17">
        <f t="shared" si="8"/>
        <v>0</v>
      </c>
      <c r="AE17">
        <f t="shared" si="9"/>
        <v>0</v>
      </c>
      <c r="AF17">
        <f t="shared" si="10"/>
        <v>0</v>
      </c>
      <c r="AG17">
        <f t="shared" si="11"/>
        <v>0</v>
      </c>
      <c r="AH17">
        <f t="shared" si="12"/>
        <v>0</v>
      </c>
      <c r="AI17">
        <f t="shared" si="13"/>
        <v>0</v>
      </c>
      <c r="AJ17">
        <f t="shared" si="14"/>
        <v>6</v>
      </c>
      <c r="AK17">
        <f t="shared" si="15"/>
        <v>0</v>
      </c>
      <c r="AL17">
        <f t="shared" si="16"/>
        <v>0</v>
      </c>
    </row>
    <row r="18" spans="1:38" ht="45" x14ac:dyDescent="0.25">
      <c r="A18" s="7">
        <v>17</v>
      </c>
      <c r="B18" s="9" t="s">
        <v>99</v>
      </c>
      <c r="C18" s="57" t="s">
        <v>93</v>
      </c>
      <c r="D18" s="6" t="s">
        <v>30</v>
      </c>
      <c r="E18" s="6" t="s">
        <v>25</v>
      </c>
      <c r="F18" s="62" t="s">
        <v>94</v>
      </c>
      <c r="G18" s="52">
        <v>35</v>
      </c>
      <c r="H18" s="51" t="s">
        <v>111</v>
      </c>
      <c r="I18" s="72" t="s">
        <v>95</v>
      </c>
      <c r="Q18">
        <f t="shared" si="0"/>
        <v>0</v>
      </c>
      <c r="R18" s="4">
        <f t="shared" si="1"/>
        <v>35</v>
      </c>
      <c r="S18" s="4">
        <f t="shared" si="2"/>
        <v>0</v>
      </c>
      <c r="T18" s="4">
        <f t="shared" si="3"/>
        <v>0</v>
      </c>
      <c r="U18" s="4">
        <f t="shared" si="4"/>
        <v>0</v>
      </c>
      <c r="V18" s="4">
        <f t="shared" si="5"/>
        <v>0</v>
      </c>
      <c r="X18">
        <f t="shared" si="17"/>
        <v>0</v>
      </c>
      <c r="AB18">
        <f t="shared" si="6"/>
        <v>35</v>
      </c>
      <c r="AC18">
        <f t="shared" si="7"/>
        <v>0</v>
      </c>
      <c r="AD18">
        <f t="shared" si="8"/>
        <v>0</v>
      </c>
      <c r="AE18">
        <f t="shared" si="9"/>
        <v>0</v>
      </c>
      <c r="AF18">
        <f t="shared" si="10"/>
        <v>0</v>
      </c>
      <c r="AG18">
        <f t="shared" si="11"/>
        <v>0</v>
      </c>
      <c r="AH18">
        <f t="shared" si="12"/>
        <v>0</v>
      </c>
      <c r="AI18">
        <f t="shared" si="13"/>
        <v>0</v>
      </c>
      <c r="AJ18">
        <f t="shared" si="14"/>
        <v>0</v>
      </c>
      <c r="AK18">
        <f t="shared" si="15"/>
        <v>0</v>
      </c>
      <c r="AL18">
        <f t="shared" si="16"/>
        <v>0</v>
      </c>
    </row>
    <row r="19" spans="1:38" ht="45" x14ac:dyDescent="0.25">
      <c r="A19" s="7">
        <v>18</v>
      </c>
      <c r="B19" s="9" t="s">
        <v>99</v>
      </c>
      <c r="C19" s="57" t="s">
        <v>96</v>
      </c>
      <c r="D19" s="6" t="s">
        <v>30</v>
      </c>
      <c r="E19" s="6" t="s">
        <v>25</v>
      </c>
      <c r="F19" s="62" t="s">
        <v>97</v>
      </c>
      <c r="G19" s="52">
        <v>11</v>
      </c>
      <c r="H19" s="51" t="s">
        <v>111</v>
      </c>
      <c r="I19" s="62" t="s">
        <v>98</v>
      </c>
      <c r="Q19">
        <f t="shared" si="0"/>
        <v>0</v>
      </c>
      <c r="R19" s="4">
        <f t="shared" si="1"/>
        <v>11</v>
      </c>
      <c r="S19" s="4">
        <f t="shared" si="2"/>
        <v>0</v>
      </c>
      <c r="T19" s="4">
        <f t="shared" si="3"/>
        <v>0</v>
      </c>
      <c r="U19" s="4">
        <f t="shared" si="4"/>
        <v>0</v>
      </c>
      <c r="V19" s="4">
        <f t="shared" si="5"/>
        <v>0</v>
      </c>
      <c r="X19">
        <f t="shared" si="17"/>
        <v>0</v>
      </c>
      <c r="AB19">
        <f t="shared" si="6"/>
        <v>11</v>
      </c>
      <c r="AC19">
        <f t="shared" si="7"/>
        <v>0</v>
      </c>
      <c r="AD19">
        <f t="shared" si="8"/>
        <v>0</v>
      </c>
      <c r="AE19">
        <f t="shared" si="9"/>
        <v>0</v>
      </c>
      <c r="AF19">
        <f t="shared" si="10"/>
        <v>0</v>
      </c>
      <c r="AG19">
        <f t="shared" si="11"/>
        <v>0</v>
      </c>
      <c r="AH19">
        <f t="shared" si="12"/>
        <v>0</v>
      </c>
      <c r="AI19">
        <f t="shared" si="13"/>
        <v>0</v>
      </c>
      <c r="AJ19">
        <f t="shared" si="14"/>
        <v>0</v>
      </c>
      <c r="AK19">
        <f t="shared" si="15"/>
        <v>0</v>
      </c>
      <c r="AL19">
        <f t="shared" si="16"/>
        <v>0</v>
      </c>
    </row>
    <row r="20" spans="1:38" ht="30" x14ac:dyDescent="0.25">
      <c r="A20" s="7">
        <v>19</v>
      </c>
      <c r="B20" s="9" t="s">
        <v>45</v>
      </c>
      <c r="C20" s="50" t="s">
        <v>100</v>
      </c>
      <c r="D20" s="6" t="s">
        <v>37</v>
      </c>
      <c r="E20" s="6" t="s">
        <v>24</v>
      </c>
      <c r="F20" s="62" t="s">
        <v>101</v>
      </c>
      <c r="G20" s="52">
        <v>19</v>
      </c>
      <c r="H20" s="51" t="s">
        <v>111</v>
      </c>
      <c r="I20" s="61" t="s">
        <v>60</v>
      </c>
      <c r="Q20">
        <f t="shared" si="0"/>
        <v>19</v>
      </c>
      <c r="R20" s="4">
        <f t="shared" si="1"/>
        <v>0</v>
      </c>
      <c r="S20" s="4">
        <f t="shared" si="2"/>
        <v>0</v>
      </c>
      <c r="T20" s="4">
        <f t="shared" si="3"/>
        <v>0</v>
      </c>
      <c r="U20" s="4">
        <f t="shared" si="4"/>
        <v>0</v>
      </c>
      <c r="V20" s="4">
        <f t="shared" si="5"/>
        <v>0</v>
      </c>
      <c r="X20">
        <f t="shared" si="17"/>
        <v>0</v>
      </c>
      <c r="AB20">
        <f t="shared" si="6"/>
        <v>0</v>
      </c>
      <c r="AC20">
        <f t="shared" si="7"/>
        <v>0</v>
      </c>
      <c r="AD20">
        <f t="shared" si="8"/>
        <v>0</v>
      </c>
      <c r="AE20">
        <f t="shared" si="9"/>
        <v>0</v>
      </c>
      <c r="AF20">
        <f t="shared" si="10"/>
        <v>0</v>
      </c>
      <c r="AG20">
        <f t="shared" si="11"/>
        <v>0</v>
      </c>
      <c r="AH20">
        <f t="shared" si="12"/>
        <v>0</v>
      </c>
      <c r="AI20">
        <f t="shared" si="13"/>
        <v>19</v>
      </c>
      <c r="AJ20">
        <f t="shared" si="14"/>
        <v>0</v>
      </c>
      <c r="AK20">
        <f t="shared" si="15"/>
        <v>0</v>
      </c>
      <c r="AL20">
        <f t="shared" si="16"/>
        <v>0</v>
      </c>
    </row>
    <row r="21" spans="1:38" ht="45" x14ac:dyDescent="0.25">
      <c r="A21" s="7">
        <v>20</v>
      </c>
      <c r="B21" s="9" t="s">
        <v>55</v>
      </c>
      <c r="C21" s="76" t="s">
        <v>102</v>
      </c>
      <c r="D21" s="6" t="s">
        <v>32</v>
      </c>
      <c r="E21" s="6"/>
      <c r="F21" s="14" t="s">
        <v>107</v>
      </c>
      <c r="G21" s="5"/>
      <c r="H21" s="51" t="s">
        <v>106</v>
      </c>
      <c r="I21" s="14"/>
      <c r="Q21">
        <f t="shared" si="0"/>
        <v>0</v>
      </c>
      <c r="R21" s="4">
        <f t="shared" si="1"/>
        <v>0</v>
      </c>
      <c r="S21" s="4">
        <f t="shared" si="2"/>
        <v>0</v>
      </c>
      <c r="T21" s="4">
        <f t="shared" si="3"/>
        <v>0</v>
      </c>
      <c r="U21" s="4">
        <f t="shared" si="4"/>
        <v>0</v>
      </c>
      <c r="V21" s="4">
        <f t="shared" si="5"/>
        <v>0</v>
      </c>
      <c r="X21">
        <f t="shared" si="17"/>
        <v>1</v>
      </c>
      <c r="AB21">
        <f t="shared" si="6"/>
        <v>0</v>
      </c>
      <c r="AC21">
        <f t="shared" si="7"/>
        <v>0</v>
      </c>
      <c r="AD21">
        <f t="shared" si="8"/>
        <v>0</v>
      </c>
      <c r="AE21">
        <f t="shared" si="9"/>
        <v>0</v>
      </c>
      <c r="AF21">
        <f t="shared" si="10"/>
        <v>0</v>
      </c>
      <c r="AG21">
        <f t="shared" si="11"/>
        <v>0</v>
      </c>
      <c r="AH21">
        <f t="shared" si="12"/>
        <v>0</v>
      </c>
      <c r="AI21">
        <f t="shared" si="13"/>
        <v>0</v>
      </c>
      <c r="AJ21">
        <f t="shared" si="14"/>
        <v>0</v>
      </c>
      <c r="AK21">
        <f t="shared" si="15"/>
        <v>0</v>
      </c>
      <c r="AL21">
        <f t="shared" si="16"/>
        <v>0</v>
      </c>
    </row>
    <row r="22" spans="1:38" ht="45" x14ac:dyDescent="0.25">
      <c r="A22" s="7">
        <v>21</v>
      </c>
      <c r="B22" s="9" t="s">
        <v>55</v>
      </c>
      <c r="C22" s="76" t="s">
        <v>103</v>
      </c>
      <c r="D22" s="6" t="s">
        <v>32</v>
      </c>
      <c r="E22" s="6"/>
      <c r="F22" s="14" t="s">
        <v>107</v>
      </c>
      <c r="G22" s="5"/>
      <c r="H22" s="51" t="s">
        <v>106</v>
      </c>
      <c r="I22" s="14"/>
      <c r="Q22">
        <f t="shared" si="0"/>
        <v>0</v>
      </c>
      <c r="R22" s="4">
        <f t="shared" si="1"/>
        <v>0</v>
      </c>
      <c r="S22" s="4">
        <f t="shared" si="2"/>
        <v>0</v>
      </c>
      <c r="T22" s="4">
        <f t="shared" si="3"/>
        <v>0</v>
      </c>
      <c r="U22" s="4">
        <f t="shared" si="4"/>
        <v>0</v>
      </c>
      <c r="V22" s="4">
        <f t="shared" si="5"/>
        <v>0</v>
      </c>
      <c r="X22">
        <f t="shared" si="17"/>
        <v>1</v>
      </c>
      <c r="AB22">
        <f t="shared" si="6"/>
        <v>0</v>
      </c>
      <c r="AC22">
        <f t="shared" si="7"/>
        <v>0</v>
      </c>
      <c r="AD22">
        <f t="shared" si="8"/>
        <v>0</v>
      </c>
      <c r="AE22">
        <f t="shared" si="9"/>
        <v>0</v>
      </c>
      <c r="AF22">
        <f t="shared" si="10"/>
        <v>0</v>
      </c>
      <c r="AG22">
        <f t="shared" si="11"/>
        <v>0</v>
      </c>
      <c r="AH22">
        <f t="shared" si="12"/>
        <v>0</v>
      </c>
      <c r="AI22">
        <f t="shared" si="13"/>
        <v>0</v>
      </c>
      <c r="AJ22">
        <f t="shared" si="14"/>
        <v>0</v>
      </c>
      <c r="AK22">
        <f t="shared" si="15"/>
        <v>0</v>
      </c>
      <c r="AL22">
        <f t="shared" si="16"/>
        <v>0</v>
      </c>
    </row>
    <row r="23" spans="1:38" ht="45" x14ac:dyDescent="0.25">
      <c r="A23" s="7">
        <v>22</v>
      </c>
      <c r="B23" s="9" t="s">
        <v>55</v>
      </c>
      <c r="C23" s="78" t="s">
        <v>104</v>
      </c>
      <c r="D23" s="6" t="s">
        <v>32</v>
      </c>
      <c r="E23" s="6"/>
      <c r="F23" s="14" t="s">
        <v>107</v>
      </c>
      <c r="G23" s="5"/>
      <c r="H23" s="51" t="s">
        <v>106</v>
      </c>
      <c r="I23" s="14"/>
      <c r="Q23">
        <f t="shared" si="0"/>
        <v>0</v>
      </c>
      <c r="R23" s="4">
        <f t="shared" si="1"/>
        <v>0</v>
      </c>
      <c r="S23" s="4">
        <f t="shared" si="2"/>
        <v>0</v>
      </c>
      <c r="T23" s="4">
        <f t="shared" si="3"/>
        <v>0</v>
      </c>
      <c r="U23" s="4">
        <f t="shared" si="4"/>
        <v>0</v>
      </c>
      <c r="V23" s="4">
        <f t="shared" si="5"/>
        <v>0</v>
      </c>
      <c r="X23">
        <f t="shared" si="17"/>
        <v>1</v>
      </c>
      <c r="AB23">
        <f t="shared" si="6"/>
        <v>0</v>
      </c>
      <c r="AC23">
        <f t="shared" si="7"/>
        <v>0</v>
      </c>
      <c r="AD23">
        <f t="shared" si="8"/>
        <v>0</v>
      </c>
      <c r="AE23">
        <f t="shared" si="9"/>
        <v>0</v>
      </c>
      <c r="AF23">
        <f t="shared" si="10"/>
        <v>0</v>
      </c>
      <c r="AG23">
        <f t="shared" si="11"/>
        <v>0</v>
      </c>
      <c r="AH23">
        <f t="shared" si="12"/>
        <v>0</v>
      </c>
      <c r="AI23">
        <f t="shared" si="13"/>
        <v>0</v>
      </c>
      <c r="AJ23">
        <f t="shared" si="14"/>
        <v>0</v>
      </c>
      <c r="AK23">
        <f t="shared" si="15"/>
        <v>0</v>
      </c>
      <c r="AL23">
        <f t="shared" si="16"/>
        <v>0</v>
      </c>
    </row>
    <row r="24" spans="1:38" x14ac:dyDescent="0.25">
      <c r="A24" s="7">
        <v>23</v>
      </c>
      <c r="B24" s="9" t="s">
        <v>55</v>
      </c>
      <c r="C24" s="77" t="s">
        <v>105</v>
      </c>
      <c r="D24" s="6" t="s">
        <v>37</v>
      </c>
      <c r="E24" s="6"/>
      <c r="F24" s="14" t="s">
        <v>108</v>
      </c>
      <c r="G24" s="5"/>
      <c r="H24" s="51" t="s">
        <v>106</v>
      </c>
      <c r="I24" s="14"/>
      <c r="Q24">
        <f t="shared" si="0"/>
        <v>0</v>
      </c>
      <c r="R24" s="4">
        <f t="shared" si="1"/>
        <v>0</v>
      </c>
      <c r="S24" s="4">
        <f t="shared" si="2"/>
        <v>0</v>
      </c>
      <c r="T24" s="4">
        <f t="shared" si="3"/>
        <v>0</v>
      </c>
      <c r="U24" s="4">
        <f t="shared" si="4"/>
        <v>0</v>
      </c>
      <c r="V24" s="4">
        <f t="shared" si="5"/>
        <v>0</v>
      </c>
      <c r="X24">
        <f t="shared" si="17"/>
        <v>1</v>
      </c>
      <c r="AB24">
        <f t="shared" si="6"/>
        <v>0</v>
      </c>
      <c r="AC24">
        <f t="shared" si="7"/>
        <v>0</v>
      </c>
      <c r="AD24">
        <f t="shared" si="8"/>
        <v>0</v>
      </c>
      <c r="AE24">
        <f t="shared" si="9"/>
        <v>0</v>
      </c>
      <c r="AF24">
        <f t="shared" si="10"/>
        <v>0</v>
      </c>
      <c r="AG24">
        <f t="shared" si="11"/>
        <v>0</v>
      </c>
      <c r="AH24">
        <f t="shared" si="12"/>
        <v>0</v>
      </c>
      <c r="AI24">
        <f t="shared" si="13"/>
        <v>0</v>
      </c>
      <c r="AJ24">
        <f t="shared" si="14"/>
        <v>0</v>
      </c>
      <c r="AK24">
        <f t="shared" si="15"/>
        <v>0</v>
      </c>
      <c r="AL24">
        <f t="shared" si="16"/>
        <v>0</v>
      </c>
    </row>
    <row r="25" spans="1:38" x14ac:dyDescent="0.25">
      <c r="A25" s="7">
        <v>24</v>
      </c>
      <c r="B25" s="9" t="s">
        <v>55</v>
      </c>
      <c r="C25" s="77" t="s">
        <v>105</v>
      </c>
      <c r="D25" s="6" t="s">
        <v>37</v>
      </c>
      <c r="E25" s="6"/>
      <c r="F25" s="14" t="s">
        <v>108</v>
      </c>
      <c r="G25" s="5"/>
      <c r="H25" s="51" t="s">
        <v>106</v>
      </c>
      <c r="I25" s="14"/>
      <c r="Q25">
        <f t="shared" si="0"/>
        <v>0</v>
      </c>
      <c r="R25" s="4">
        <f t="shared" si="1"/>
        <v>0</v>
      </c>
      <c r="S25" s="4">
        <f t="shared" si="2"/>
        <v>0</v>
      </c>
      <c r="T25" s="4">
        <f t="shared" si="3"/>
        <v>0</v>
      </c>
      <c r="U25" s="4">
        <f t="shared" si="4"/>
        <v>0</v>
      </c>
      <c r="V25" s="4">
        <f t="shared" si="5"/>
        <v>0</v>
      </c>
      <c r="X25">
        <f t="shared" si="17"/>
        <v>1</v>
      </c>
      <c r="AB25">
        <f t="shared" si="6"/>
        <v>0</v>
      </c>
      <c r="AC25">
        <f t="shared" si="7"/>
        <v>0</v>
      </c>
      <c r="AD25">
        <f t="shared" si="8"/>
        <v>0</v>
      </c>
      <c r="AE25">
        <f t="shared" si="9"/>
        <v>0</v>
      </c>
      <c r="AF25">
        <f t="shared" si="10"/>
        <v>0</v>
      </c>
      <c r="AG25">
        <f t="shared" si="11"/>
        <v>0</v>
      </c>
      <c r="AH25">
        <f t="shared" si="12"/>
        <v>0</v>
      </c>
      <c r="AI25">
        <f t="shared" si="13"/>
        <v>0</v>
      </c>
      <c r="AJ25">
        <f t="shared" si="14"/>
        <v>0</v>
      </c>
      <c r="AK25">
        <f t="shared" si="15"/>
        <v>0</v>
      </c>
      <c r="AL25">
        <f t="shared" si="16"/>
        <v>0</v>
      </c>
    </row>
    <row r="26" spans="1:38" ht="30" x14ac:dyDescent="0.25">
      <c r="A26" s="7">
        <v>27</v>
      </c>
      <c r="B26" s="9" t="s">
        <v>117</v>
      </c>
      <c r="C26" s="50" t="s">
        <v>118</v>
      </c>
      <c r="D26" s="6" t="s">
        <v>40</v>
      </c>
      <c r="E26" s="6" t="s">
        <v>25</v>
      </c>
      <c r="F26" s="80">
        <v>45026</v>
      </c>
      <c r="G26" s="5">
        <v>30</v>
      </c>
      <c r="H26" s="51" t="s">
        <v>111</v>
      </c>
      <c r="I26" s="14"/>
      <c r="Q26">
        <f t="shared" si="0"/>
        <v>0</v>
      </c>
      <c r="R26" s="4">
        <f t="shared" si="1"/>
        <v>30</v>
      </c>
      <c r="S26" s="4">
        <f t="shared" si="2"/>
        <v>0</v>
      </c>
      <c r="T26" s="4">
        <f t="shared" si="3"/>
        <v>0</v>
      </c>
      <c r="U26" s="4">
        <f t="shared" si="4"/>
        <v>0</v>
      </c>
      <c r="V26" s="4">
        <f t="shared" si="5"/>
        <v>0</v>
      </c>
      <c r="X26">
        <f t="shared" si="17"/>
        <v>0</v>
      </c>
      <c r="AB26">
        <f t="shared" si="6"/>
        <v>0</v>
      </c>
      <c r="AC26">
        <f t="shared" si="7"/>
        <v>0</v>
      </c>
      <c r="AD26">
        <f t="shared" si="8"/>
        <v>0</v>
      </c>
      <c r="AE26">
        <f t="shared" si="9"/>
        <v>0</v>
      </c>
      <c r="AF26">
        <f t="shared" si="10"/>
        <v>0</v>
      </c>
      <c r="AG26">
        <f t="shared" si="11"/>
        <v>0</v>
      </c>
      <c r="AH26">
        <f t="shared" si="12"/>
        <v>0</v>
      </c>
      <c r="AI26">
        <f t="shared" si="13"/>
        <v>0</v>
      </c>
      <c r="AJ26">
        <f t="shared" si="14"/>
        <v>0</v>
      </c>
      <c r="AK26">
        <f t="shared" si="15"/>
        <v>0</v>
      </c>
      <c r="AL26">
        <f t="shared" si="16"/>
        <v>30</v>
      </c>
    </row>
    <row r="27" spans="1:38" ht="30" x14ac:dyDescent="0.25">
      <c r="A27" s="7">
        <v>28</v>
      </c>
      <c r="B27" s="9" t="s">
        <v>117</v>
      </c>
      <c r="C27" s="50" t="s">
        <v>119</v>
      </c>
      <c r="D27" s="6" t="s">
        <v>35</v>
      </c>
      <c r="E27" s="6" t="s">
        <v>24</v>
      </c>
      <c r="F27" s="80">
        <v>45034</v>
      </c>
      <c r="G27" s="5">
        <v>5</v>
      </c>
      <c r="H27" s="51" t="s">
        <v>111</v>
      </c>
      <c r="I27" s="14"/>
      <c r="Q27">
        <f t="shared" si="0"/>
        <v>5</v>
      </c>
      <c r="R27" s="4">
        <f t="shared" si="1"/>
        <v>0</v>
      </c>
      <c r="S27" s="4">
        <f t="shared" si="2"/>
        <v>0</v>
      </c>
      <c r="T27" s="4">
        <f t="shared" si="3"/>
        <v>0</v>
      </c>
      <c r="U27" s="4">
        <f t="shared" si="4"/>
        <v>0</v>
      </c>
      <c r="V27" s="4">
        <f t="shared" si="5"/>
        <v>0</v>
      </c>
      <c r="X27">
        <f t="shared" si="17"/>
        <v>0</v>
      </c>
      <c r="AB27">
        <f t="shared" si="6"/>
        <v>0</v>
      </c>
      <c r="AC27">
        <f t="shared" si="7"/>
        <v>0</v>
      </c>
      <c r="AD27">
        <f t="shared" si="8"/>
        <v>0</v>
      </c>
      <c r="AE27">
        <f t="shared" si="9"/>
        <v>0</v>
      </c>
      <c r="AF27">
        <f t="shared" si="10"/>
        <v>0</v>
      </c>
      <c r="AG27">
        <f t="shared" si="11"/>
        <v>5</v>
      </c>
      <c r="AH27">
        <f t="shared" si="12"/>
        <v>0</v>
      </c>
      <c r="AI27">
        <f t="shared" si="13"/>
        <v>0</v>
      </c>
      <c r="AJ27">
        <f t="shared" si="14"/>
        <v>0</v>
      </c>
      <c r="AK27">
        <f t="shared" si="15"/>
        <v>0</v>
      </c>
      <c r="AL27">
        <f t="shared" si="16"/>
        <v>0</v>
      </c>
    </row>
    <row r="28" spans="1:38" ht="45" x14ac:dyDescent="0.25">
      <c r="A28" s="7">
        <v>29</v>
      </c>
      <c r="B28" s="9" t="s">
        <v>117</v>
      </c>
      <c r="C28" s="79" t="s">
        <v>120</v>
      </c>
      <c r="D28" s="6" t="s">
        <v>35</v>
      </c>
      <c r="E28" s="6" t="s">
        <v>24</v>
      </c>
      <c r="F28" s="81" t="s">
        <v>123</v>
      </c>
      <c r="G28" s="3">
        <v>50</v>
      </c>
      <c r="H28" s="51" t="s">
        <v>111</v>
      </c>
      <c r="I28" s="6"/>
      <c r="Q28">
        <f t="shared" si="0"/>
        <v>50</v>
      </c>
      <c r="R28" s="4">
        <f t="shared" si="1"/>
        <v>0</v>
      </c>
      <c r="S28" s="4">
        <f t="shared" si="2"/>
        <v>0</v>
      </c>
      <c r="T28" s="4">
        <f t="shared" si="3"/>
        <v>0</v>
      </c>
      <c r="U28" s="4">
        <f t="shared" si="4"/>
        <v>0</v>
      </c>
      <c r="V28" s="4">
        <f t="shared" si="5"/>
        <v>0</v>
      </c>
      <c r="X28">
        <f t="shared" si="17"/>
        <v>0</v>
      </c>
      <c r="AB28">
        <f t="shared" si="6"/>
        <v>0</v>
      </c>
      <c r="AC28">
        <f t="shared" si="7"/>
        <v>0</v>
      </c>
      <c r="AD28">
        <f t="shared" si="8"/>
        <v>0</v>
      </c>
      <c r="AE28">
        <f t="shared" si="9"/>
        <v>0</v>
      </c>
      <c r="AF28">
        <f t="shared" si="10"/>
        <v>0</v>
      </c>
      <c r="AG28">
        <f t="shared" si="11"/>
        <v>50</v>
      </c>
      <c r="AH28">
        <f t="shared" si="12"/>
        <v>0</v>
      </c>
      <c r="AI28">
        <f t="shared" si="13"/>
        <v>0</v>
      </c>
      <c r="AJ28">
        <f t="shared" si="14"/>
        <v>0</v>
      </c>
      <c r="AK28">
        <f t="shared" si="15"/>
        <v>0</v>
      </c>
      <c r="AL28">
        <f t="shared" si="16"/>
        <v>0</v>
      </c>
    </row>
    <row r="29" spans="1:38" ht="45" x14ac:dyDescent="0.25">
      <c r="A29" s="7">
        <v>30</v>
      </c>
      <c r="B29" s="9" t="s">
        <v>117</v>
      </c>
      <c r="C29" s="50" t="s">
        <v>121</v>
      </c>
      <c r="D29" s="6" t="s">
        <v>37</v>
      </c>
      <c r="E29" s="6" t="s">
        <v>24</v>
      </c>
      <c r="F29" s="82">
        <v>45028</v>
      </c>
      <c r="G29" s="3">
        <v>2</v>
      </c>
      <c r="H29" s="51" t="s">
        <v>111</v>
      </c>
      <c r="I29" s="6"/>
      <c r="Q29">
        <f t="shared" si="0"/>
        <v>2</v>
      </c>
      <c r="R29" s="4">
        <f t="shared" si="1"/>
        <v>0</v>
      </c>
      <c r="S29" s="4">
        <f t="shared" si="2"/>
        <v>0</v>
      </c>
      <c r="T29" s="4">
        <f t="shared" si="3"/>
        <v>0</v>
      </c>
      <c r="U29" s="4">
        <f t="shared" si="4"/>
        <v>0</v>
      </c>
      <c r="V29" s="4">
        <f t="shared" si="5"/>
        <v>0</v>
      </c>
      <c r="X29">
        <f t="shared" si="17"/>
        <v>0</v>
      </c>
      <c r="AB29">
        <f t="shared" si="6"/>
        <v>0</v>
      </c>
      <c r="AC29">
        <f t="shared" si="7"/>
        <v>0</v>
      </c>
      <c r="AD29">
        <f t="shared" si="8"/>
        <v>0</v>
      </c>
      <c r="AE29">
        <f t="shared" si="9"/>
        <v>0</v>
      </c>
      <c r="AF29">
        <f t="shared" si="10"/>
        <v>0</v>
      </c>
      <c r="AG29">
        <f t="shared" si="11"/>
        <v>0</v>
      </c>
      <c r="AH29">
        <f t="shared" si="12"/>
        <v>0</v>
      </c>
      <c r="AI29">
        <f t="shared" si="13"/>
        <v>2</v>
      </c>
      <c r="AJ29">
        <f t="shared" si="14"/>
        <v>0</v>
      </c>
      <c r="AK29">
        <f t="shared" si="15"/>
        <v>0</v>
      </c>
      <c r="AL29">
        <f t="shared" si="16"/>
        <v>0</v>
      </c>
    </row>
    <row r="30" spans="1:38" ht="45" x14ac:dyDescent="0.25">
      <c r="A30" s="7">
        <v>31</v>
      </c>
      <c r="B30" s="9" t="s">
        <v>117</v>
      </c>
      <c r="C30" s="50" t="s">
        <v>122</v>
      </c>
      <c r="D30" s="6" t="s">
        <v>37</v>
      </c>
      <c r="E30" s="6" t="s">
        <v>24</v>
      </c>
      <c r="F30" s="82">
        <v>45065</v>
      </c>
      <c r="G30" s="3">
        <v>10</v>
      </c>
      <c r="H30" s="51" t="s">
        <v>111</v>
      </c>
      <c r="I30" s="6"/>
      <c r="Q30">
        <f t="shared" si="0"/>
        <v>10</v>
      </c>
      <c r="R30" s="4">
        <f t="shared" si="1"/>
        <v>0</v>
      </c>
      <c r="S30" s="4">
        <f t="shared" si="2"/>
        <v>0</v>
      </c>
      <c r="T30" s="4">
        <f t="shared" si="3"/>
        <v>0</v>
      </c>
      <c r="U30" s="4">
        <f t="shared" si="4"/>
        <v>0</v>
      </c>
      <c r="V30" s="4">
        <f t="shared" si="5"/>
        <v>0</v>
      </c>
      <c r="X30">
        <f t="shared" si="17"/>
        <v>0</v>
      </c>
      <c r="AB30">
        <f t="shared" si="6"/>
        <v>0</v>
      </c>
      <c r="AC30">
        <f t="shared" si="7"/>
        <v>0</v>
      </c>
      <c r="AD30">
        <f t="shared" si="8"/>
        <v>0</v>
      </c>
      <c r="AE30">
        <f t="shared" si="9"/>
        <v>0</v>
      </c>
      <c r="AF30">
        <f t="shared" si="10"/>
        <v>0</v>
      </c>
      <c r="AG30">
        <f t="shared" si="11"/>
        <v>0</v>
      </c>
      <c r="AH30">
        <f t="shared" si="12"/>
        <v>0</v>
      </c>
      <c r="AI30">
        <f t="shared" si="13"/>
        <v>10</v>
      </c>
      <c r="AJ30">
        <f t="shared" si="14"/>
        <v>0</v>
      </c>
      <c r="AK30">
        <f t="shared" si="15"/>
        <v>0</v>
      </c>
      <c r="AL30">
        <f t="shared" si="16"/>
        <v>0</v>
      </c>
    </row>
    <row r="31" spans="1:38" ht="30" x14ac:dyDescent="0.25">
      <c r="A31" s="7">
        <v>32</v>
      </c>
      <c r="B31" s="9" t="s">
        <v>117</v>
      </c>
      <c r="C31" s="50" t="s">
        <v>124</v>
      </c>
      <c r="D31" s="6" t="s">
        <v>43</v>
      </c>
      <c r="E31" s="6"/>
      <c r="F31" s="82"/>
      <c r="G31" s="3"/>
      <c r="H31" s="51" t="s">
        <v>106</v>
      </c>
      <c r="I31" s="6"/>
      <c r="Q31">
        <f t="shared" si="0"/>
        <v>0</v>
      </c>
      <c r="R31" s="4">
        <f t="shared" si="1"/>
        <v>0</v>
      </c>
      <c r="S31" s="4">
        <f t="shared" si="2"/>
        <v>0</v>
      </c>
      <c r="T31" s="4">
        <f t="shared" si="3"/>
        <v>0</v>
      </c>
      <c r="U31" s="4">
        <f t="shared" si="4"/>
        <v>0</v>
      </c>
      <c r="V31" s="4">
        <f t="shared" si="5"/>
        <v>0</v>
      </c>
      <c r="X31">
        <f t="shared" si="17"/>
        <v>1</v>
      </c>
      <c r="AB31">
        <f t="shared" si="6"/>
        <v>0</v>
      </c>
      <c r="AC31">
        <f t="shared" si="7"/>
        <v>0</v>
      </c>
      <c r="AD31">
        <f t="shared" si="8"/>
        <v>0</v>
      </c>
      <c r="AE31">
        <f t="shared" si="9"/>
        <v>0</v>
      </c>
      <c r="AF31">
        <f t="shared" si="10"/>
        <v>0</v>
      </c>
      <c r="AG31">
        <f t="shared" si="11"/>
        <v>0</v>
      </c>
      <c r="AH31">
        <f t="shared" si="12"/>
        <v>0</v>
      </c>
      <c r="AI31">
        <f t="shared" si="13"/>
        <v>0</v>
      </c>
      <c r="AJ31">
        <f t="shared" si="14"/>
        <v>0</v>
      </c>
      <c r="AK31">
        <f t="shared" si="15"/>
        <v>0</v>
      </c>
      <c r="AL31">
        <f t="shared" si="16"/>
        <v>0</v>
      </c>
    </row>
    <row r="32" spans="1:38" ht="30" x14ac:dyDescent="0.25">
      <c r="A32" s="7">
        <v>33</v>
      </c>
      <c r="B32" s="9" t="s">
        <v>117</v>
      </c>
      <c r="C32" s="50" t="s">
        <v>125</v>
      </c>
      <c r="D32" s="6" t="s">
        <v>43</v>
      </c>
      <c r="E32" s="6"/>
      <c r="F32" s="82"/>
      <c r="G32" s="3"/>
      <c r="H32" s="51" t="s">
        <v>106</v>
      </c>
      <c r="I32" s="6"/>
      <c r="Q32">
        <f t="shared" si="0"/>
        <v>0</v>
      </c>
      <c r="R32" s="4">
        <f t="shared" si="1"/>
        <v>0</v>
      </c>
      <c r="S32" s="4">
        <f t="shared" si="2"/>
        <v>0</v>
      </c>
      <c r="T32" s="4">
        <f t="shared" si="3"/>
        <v>0</v>
      </c>
      <c r="U32" s="4">
        <f t="shared" si="4"/>
        <v>0</v>
      </c>
      <c r="V32" s="4">
        <f t="shared" si="5"/>
        <v>0</v>
      </c>
      <c r="X32">
        <f t="shared" si="17"/>
        <v>1</v>
      </c>
      <c r="AB32">
        <f t="shared" si="6"/>
        <v>0</v>
      </c>
      <c r="AC32">
        <f t="shared" si="7"/>
        <v>0</v>
      </c>
      <c r="AD32">
        <f t="shared" si="8"/>
        <v>0</v>
      </c>
      <c r="AE32">
        <f t="shared" si="9"/>
        <v>0</v>
      </c>
      <c r="AF32">
        <f t="shared" si="10"/>
        <v>0</v>
      </c>
      <c r="AG32">
        <f t="shared" si="11"/>
        <v>0</v>
      </c>
      <c r="AH32">
        <f t="shared" si="12"/>
        <v>0</v>
      </c>
      <c r="AI32">
        <f t="shared" si="13"/>
        <v>0</v>
      </c>
      <c r="AJ32">
        <f t="shared" si="14"/>
        <v>0</v>
      </c>
      <c r="AK32">
        <f t="shared" si="15"/>
        <v>0</v>
      </c>
      <c r="AL32">
        <f t="shared" si="16"/>
        <v>0</v>
      </c>
    </row>
    <row r="33" spans="1:38" ht="30" x14ac:dyDescent="0.25">
      <c r="A33" s="7">
        <v>34</v>
      </c>
      <c r="B33" s="9" t="s">
        <v>117</v>
      </c>
      <c r="C33" s="50" t="s">
        <v>126</v>
      </c>
      <c r="D33" s="6" t="s">
        <v>43</v>
      </c>
      <c r="E33" s="6"/>
      <c r="F33" s="81"/>
      <c r="G33" s="3"/>
      <c r="H33" s="51" t="s">
        <v>106</v>
      </c>
      <c r="I33" s="6"/>
      <c r="Q33">
        <f t="shared" si="0"/>
        <v>0</v>
      </c>
      <c r="R33" s="4">
        <f t="shared" si="1"/>
        <v>0</v>
      </c>
      <c r="S33" s="4">
        <f t="shared" si="2"/>
        <v>0</v>
      </c>
      <c r="T33" s="4">
        <f t="shared" si="3"/>
        <v>0</v>
      </c>
      <c r="U33" s="4">
        <f t="shared" si="4"/>
        <v>0</v>
      </c>
      <c r="V33" s="4">
        <f t="shared" si="5"/>
        <v>0</v>
      </c>
      <c r="X33">
        <f t="shared" si="17"/>
        <v>1</v>
      </c>
      <c r="AB33">
        <f t="shared" si="6"/>
        <v>0</v>
      </c>
      <c r="AC33">
        <f t="shared" si="7"/>
        <v>0</v>
      </c>
      <c r="AD33">
        <f t="shared" si="8"/>
        <v>0</v>
      </c>
      <c r="AE33">
        <f t="shared" si="9"/>
        <v>0</v>
      </c>
      <c r="AF33">
        <f t="shared" si="10"/>
        <v>0</v>
      </c>
      <c r="AG33">
        <f t="shared" si="11"/>
        <v>0</v>
      </c>
      <c r="AH33">
        <f t="shared" si="12"/>
        <v>0</v>
      </c>
      <c r="AI33">
        <f t="shared" si="13"/>
        <v>0</v>
      </c>
      <c r="AJ33">
        <f t="shared" si="14"/>
        <v>0</v>
      </c>
      <c r="AK33">
        <f t="shared" si="15"/>
        <v>0</v>
      </c>
      <c r="AL33">
        <f t="shared" si="16"/>
        <v>0</v>
      </c>
    </row>
    <row r="34" spans="1:38" ht="30" x14ac:dyDescent="0.25">
      <c r="A34" s="7">
        <v>35</v>
      </c>
      <c r="B34" s="9" t="s">
        <v>117</v>
      </c>
      <c r="C34" s="50" t="s">
        <v>127</v>
      </c>
      <c r="D34" s="6" t="s">
        <v>43</v>
      </c>
      <c r="E34" s="6"/>
      <c r="F34" s="67"/>
      <c r="G34" s="11"/>
      <c r="H34" s="51" t="s">
        <v>106</v>
      </c>
      <c r="I34" s="12"/>
      <c r="Q34">
        <f t="shared" ref="Q34:Q63" si="18">IF(E34="Participación para el Diagnóstico de necesidades e identificación de Problemas",+G34,0)</f>
        <v>0</v>
      </c>
      <c r="R34" s="4">
        <f t="shared" ref="R34:R63" si="19">IF(E34="Planeación y Presupuesto Participativo",+G34,0)</f>
        <v>0</v>
      </c>
      <c r="S34" s="4">
        <f t="shared" ref="S34:S63" si="20">IF(E34="Consulta Ciudadana",+G34,0)</f>
        <v>0</v>
      </c>
      <c r="T34" s="4">
        <f t="shared" ref="T34:T63" si="21">IF(E34="Colaboración e innovación Abierta",+G34,0)</f>
        <v>0</v>
      </c>
      <c r="U34" s="4">
        <f t="shared" ref="U34:U63" si="22">IF(E34="Rendición Cuentas",+G34,0)</f>
        <v>0</v>
      </c>
      <c r="V34" s="4">
        <f t="shared" ref="V34:V63" si="23">IF(E34="Control Social",+G34,0)</f>
        <v>0</v>
      </c>
      <c r="X34">
        <f t="shared" si="17"/>
        <v>1</v>
      </c>
      <c r="AB34">
        <f t="shared" ref="AB34:AB63" si="24">IF(D34="Instituciones de Estado",G34,0)</f>
        <v>0</v>
      </c>
      <c r="AC34">
        <f t="shared" ref="AC34:AC63" si="25">IF(D34="Organismos de Control",G34,0)</f>
        <v>0</v>
      </c>
      <c r="AD34">
        <f t="shared" ref="AD34:AD63" si="26">IF(D34="Sector Educativo",G34,0)</f>
        <v>0</v>
      </c>
      <c r="AE34">
        <f t="shared" ref="AE34:AE63" si="27">IF(D34="Empresas de Servicios Públicos",G34,0)</f>
        <v>0</v>
      </c>
      <c r="AF34">
        <f t="shared" ref="AF34:AF63" si="28">IF(D34="Sector Empresarial",G34,0)</f>
        <v>0</v>
      </c>
      <c r="AG34">
        <f t="shared" ref="AG34:AG63" si="29">IF(D34="Organizaciones Sociales y Comunitarias",G34,0)</f>
        <v>0</v>
      </c>
      <c r="AH34">
        <f t="shared" ref="AH34:AH63" si="30">IF(D34="Grupos Étnicos",G34,0)</f>
        <v>0</v>
      </c>
      <c r="AI34">
        <f t="shared" ref="AI34:AI63" si="31">IF(D34="Ciudadanos",G34,0)</f>
        <v>0</v>
      </c>
      <c r="AJ34">
        <f t="shared" ref="AJ34:AJ63" si="32">IF(D34="Otros",G34,0)</f>
        <v>0</v>
      </c>
      <c r="AK34">
        <f t="shared" ref="AK34:AK63" si="33">IF(D34="Interinstitucional Estado-Sector Educativo-Sector Empresarial",G34,0)</f>
        <v>0</v>
      </c>
      <c r="AL34">
        <f t="shared" ref="AL34:AL63" si="34">IF(D34="Interinstitucional Estado-Sector Empresarial-Ciudadano",G34,0)</f>
        <v>0</v>
      </c>
    </row>
    <row r="35" spans="1:38" ht="30" x14ac:dyDescent="0.25">
      <c r="A35" s="7">
        <v>36</v>
      </c>
      <c r="B35" s="48" t="s">
        <v>128</v>
      </c>
      <c r="C35" s="84" t="s">
        <v>129</v>
      </c>
      <c r="D35" s="6" t="s">
        <v>35</v>
      </c>
      <c r="E35" s="6" t="s">
        <v>24</v>
      </c>
      <c r="F35" s="84" t="s">
        <v>138</v>
      </c>
      <c r="G35" s="84">
        <v>52</v>
      </c>
      <c r="H35" s="51" t="s">
        <v>111</v>
      </c>
      <c r="I35" s="12" t="s">
        <v>146</v>
      </c>
      <c r="Q35">
        <f t="shared" si="18"/>
        <v>52</v>
      </c>
      <c r="R35" s="4">
        <f t="shared" si="19"/>
        <v>0</v>
      </c>
      <c r="S35" s="4">
        <f t="shared" si="20"/>
        <v>0</v>
      </c>
      <c r="T35" s="4">
        <f t="shared" si="21"/>
        <v>0</v>
      </c>
      <c r="U35" s="4">
        <f t="shared" si="22"/>
        <v>0</v>
      </c>
      <c r="V35" s="4">
        <f t="shared" si="23"/>
        <v>0</v>
      </c>
      <c r="X35">
        <f t="shared" si="17"/>
        <v>0</v>
      </c>
      <c r="AB35">
        <f t="shared" si="24"/>
        <v>0</v>
      </c>
      <c r="AC35">
        <f t="shared" si="25"/>
        <v>0</v>
      </c>
      <c r="AD35">
        <f t="shared" si="26"/>
        <v>0</v>
      </c>
      <c r="AE35">
        <f t="shared" si="27"/>
        <v>0</v>
      </c>
      <c r="AF35">
        <f t="shared" si="28"/>
        <v>0</v>
      </c>
      <c r="AG35">
        <f t="shared" si="29"/>
        <v>52</v>
      </c>
      <c r="AH35">
        <f t="shared" si="30"/>
        <v>0</v>
      </c>
      <c r="AI35">
        <f t="shared" si="31"/>
        <v>0</v>
      </c>
      <c r="AJ35">
        <f t="shared" si="32"/>
        <v>0</v>
      </c>
      <c r="AK35">
        <f t="shared" si="33"/>
        <v>0</v>
      </c>
      <c r="AL35">
        <f t="shared" si="34"/>
        <v>0</v>
      </c>
    </row>
    <row r="36" spans="1:38" ht="30" x14ac:dyDescent="0.25">
      <c r="A36" s="7">
        <v>37</v>
      </c>
      <c r="B36" s="48" t="s">
        <v>128</v>
      </c>
      <c r="C36" s="85" t="s">
        <v>130</v>
      </c>
      <c r="D36" s="6" t="s">
        <v>35</v>
      </c>
      <c r="E36" s="6" t="s">
        <v>24</v>
      </c>
      <c r="F36" s="85" t="s">
        <v>139</v>
      </c>
      <c r="G36" s="85">
        <v>45</v>
      </c>
      <c r="H36" s="51" t="s">
        <v>111</v>
      </c>
      <c r="I36" s="12" t="s">
        <v>147</v>
      </c>
      <c r="Q36">
        <f t="shared" si="18"/>
        <v>45</v>
      </c>
      <c r="R36" s="4">
        <f t="shared" si="19"/>
        <v>0</v>
      </c>
      <c r="S36" s="4">
        <f t="shared" si="20"/>
        <v>0</v>
      </c>
      <c r="T36" s="4">
        <f t="shared" si="21"/>
        <v>0</v>
      </c>
      <c r="U36" s="4">
        <f t="shared" si="22"/>
        <v>0</v>
      </c>
      <c r="V36" s="4">
        <f t="shared" si="23"/>
        <v>0</v>
      </c>
      <c r="X36">
        <f t="shared" si="17"/>
        <v>0</v>
      </c>
      <c r="AB36">
        <f t="shared" si="24"/>
        <v>0</v>
      </c>
      <c r="AC36">
        <f t="shared" si="25"/>
        <v>0</v>
      </c>
      <c r="AD36">
        <f t="shared" si="26"/>
        <v>0</v>
      </c>
      <c r="AE36">
        <f t="shared" si="27"/>
        <v>0</v>
      </c>
      <c r="AF36">
        <f t="shared" si="28"/>
        <v>0</v>
      </c>
      <c r="AG36">
        <f t="shared" si="29"/>
        <v>45</v>
      </c>
      <c r="AH36">
        <f t="shared" si="30"/>
        <v>0</v>
      </c>
      <c r="AI36">
        <f t="shared" si="31"/>
        <v>0</v>
      </c>
      <c r="AJ36">
        <f t="shared" si="32"/>
        <v>0</v>
      </c>
      <c r="AK36">
        <f t="shared" si="33"/>
        <v>0</v>
      </c>
      <c r="AL36">
        <f t="shared" si="34"/>
        <v>0</v>
      </c>
    </row>
    <row r="37" spans="1:38" ht="45" x14ac:dyDescent="0.25">
      <c r="A37" s="7">
        <v>38</v>
      </c>
      <c r="B37" s="48" t="s">
        <v>128</v>
      </c>
      <c r="C37" s="85" t="s">
        <v>131</v>
      </c>
      <c r="D37" s="6" t="s">
        <v>35</v>
      </c>
      <c r="E37" s="6" t="s">
        <v>24</v>
      </c>
      <c r="F37" s="85" t="s">
        <v>140</v>
      </c>
      <c r="G37" s="85">
        <v>19</v>
      </c>
      <c r="H37" s="51" t="s">
        <v>111</v>
      </c>
      <c r="I37" s="12" t="s">
        <v>147</v>
      </c>
      <c r="Q37">
        <f t="shared" si="18"/>
        <v>19</v>
      </c>
      <c r="R37" s="4">
        <f t="shared" si="19"/>
        <v>0</v>
      </c>
      <c r="S37" s="4">
        <f t="shared" si="20"/>
        <v>0</v>
      </c>
      <c r="T37" s="4">
        <f t="shared" si="21"/>
        <v>0</v>
      </c>
      <c r="U37" s="4">
        <f t="shared" si="22"/>
        <v>0</v>
      </c>
      <c r="V37" s="4">
        <f t="shared" si="23"/>
        <v>0</v>
      </c>
      <c r="X37">
        <f t="shared" si="17"/>
        <v>0</v>
      </c>
      <c r="AB37">
        <f t="shared" si="24"/>
        <v>0</v>
      </c>
      <c r="AC37">
        <f t="shared" si="25"/>
        <v>0</v>
      </c>
      <c r="AD37">
        <f t="shared" si="26"/>
        <v>0</v>
      </c>
      <c r="AE37">
        <f t="shared" si="27"/>
        <v>0</v>
      </c>
      <c r="AF37">
        <f t="shared" si="28"/>
        <v>0</v>
      </c>
      <c r="AG37">
        <f t="shared" si="29"/>
        <v>19</v>
      </c>
      <c r="AH37">
        <f t="shared" si="30"/>
        <v>0</v>
      </c>
      <c r="AI37">
        <f t="shared" si="31"/>
        <v>0</v>
      </c>
      <c r="AJ37">
        <f t="shared" si="32"/>
        <v>0</v>
      </c>
      <c r="AK37">
        <f t="shared" si="33"/>
        <v>0</v>
      </c>
      <c r="AL37">
        <f t="shared" si="34"/>
        <v>0</v>
      </c>
    </row>
    <row r="38" spans="1:38" ht="30" x14ac:dyDescent="0.25">
      <c r="A38" s="7">
        <v>39</v>
      </c>
      <c r="B38" s="48" t="s">
        <v>128</v>
      </c>
      <c r="C38" s="85" t="s">
        <v>132</v>
      </c>
      <c r="D38" s="6" t="s">
        <v>35</v>
      </c>
      <c r="E38" s="6" t="s">
        <v>24</v>
      </c>
      <c r="F38" s="85" t="s">
        <v>141</v>
      </c>
      <c r="G38" s="85">
        <v>25</v>
      </c>
      <c r="H38" s="51" t="s">
        <v>111</v>
      </c>
      <c r="I38" s="12" t="s">
        <v>150</v>
      </c>
      <c r="Q38">
        <f t="shared" si="18"/>
        <v>25</v>
      </c>
      <c r="R38" s="4">
        <f t="shared" si="19"/>
        <v>0</v>
      </c>
      <c r="S38" s="4">
        <f t="shared" si="20"/>
        <v>0</v>
      </c>
      <c r="T38" s="4">
        <f t="shared" si="21"/>
        <v>0</v>
      </c>
      <c r="U38" s="4">
        <f t="shared" si="22"/>
        <v>0</v>
      </c>
      <c r="V38" s="4">
        <f t="shared" si="23"/>
        <v>0</v>
      </c>
      <c r="X38">
        <f t="shared" si="17"/>
        <v>0</v>
      </c>
      <c r="AB38">
        <f t="shared" si="24"/>
        <v>0</v>
      </c>
      <c r="AC38">
        <f t="shared" si="25"/>
        <v>0</v>
      </c>
      <c r="AD38">
        <f t="shared" si="26"/>
        <v>0</v>
      </c>
      <c r="AE38">
        <f t="shared" si="27"/>
        <v>0</v>
      </c>
      <c r="AF38">
        <f t="shared" si="28"/>
        <v>0</v>
      </c>
      <c r="AG38">
        <f t="shared" si="29"/>
        <v>25</v>
      </c>
      <c r="AH38">
        <f t="shared" si="30"/>
        <v>0</v>
      </c>
      <c r="AI38">
        <f t="shared" si="31"/>
        <v>0</v>
      </c>
      <c r="AJ38">
        <f t="shared" si="32"/>
        <v>0</v>
      </c>
      <c r="AK38">
        <f t="shared" si="33"/>
        <v>0</v>
      </c>
      <c r="AL38">
        <f t="shared" si="34"/>
        <v>0</v>
      </c>
    </row>
    <row r="39" spans="1:38" ht="45" x14ac:dyDescent="0.25">
      <c r="A39" s="7">
        <v>40</v>
      </c>
      <c r="B39" s="48" t="s">
        <v>128</v>
      </c>
      <c r="C39" s="85" t="s">
        <v>133</v>
      </c>
      <c r="D39" s="6" t="s">
        <v>35</v>
      </c>
      <c r="E39" s="6" t="s">
        <v>24</v>
      </c>
      <c r="F39" s="85" t="s">
        <v>142</v>
      </c>
      <c r="G39" s="85">
        <v>27</v>
      </c>
      <c r="H39" s="51" t="s">
        <v>111</v>
      </c>
      <c r="I39" s="12" t="s">
        <v>148</v>
      </c>
      <c r="Q39">
        <f t="shared" si="18"/>
        <v>27</v>
      </c>
      <c r="R39" s="4">
        <f t="shared" si="19"/>
        <v>0</v>
      </c>
      <c r="S39" s="4">
        <f t="shared" si="20"/>
        <v>0</v>
      </c>
      <c r="T39" s="4">
        <f t="shared" si="21"/>
        <v>0</v>
      </c>
      <c r="U39" s="4">
        <f t="shared" si="22"/>
        <v>0</v>
      </c>
      <c r="V39" s="4">
        <f t="shared" si="23"/>
        <v>0</v>
      </c>
      <c r="X39">
        <f t="shared" si="17"/>
        <v>0</v>
      </c>
      <c r="AB39">
        <f t="shared" si="24"/>
        <v>0</v>
      </c>
      <c r="AC39">
        <f t="shared" si="25"/>
        <v>0</v>
      </c>
      <c r="AD39">
        <f t="shared" si="26"/>
        <v>0</v>
      </c>
      <c r="AE39">
        <f t="shared" si="27"/>
        <v>0</v>
      </c>
      <c r="AF39">
        <f t="shared" si="28"/>
        <v>0</v>
      </c>
      <c r="AG39">
        <f t="shared" si="29"/>
        <v>27</v>
      </c>
      <c r="AH39">
        <f t="shared" si="30"/>
        <v>0</v>
      </c>
      <c r="AI39">
        <f t="shared" si="31"/>
        <v>0</v>
      </c>
      <c r="AJ39">
        <f t="shared" si="32"/>
        <v>0</v>
      </c>
      <c r="AK39">
        <f t="shared" si="33"/>
        <v>0</v>
      </c>
      <c r="AL39">
        <f t="shared" si="34"/>
        <v>0</v>
      </c>
    </row>
    <row r="40" spans="1:38" ht="45" x14ac:dyDescent="0.25">
      <c r="A40" s="7">
        <v>41</v>
      </c>
      <c r="B40" s="48" t="s">
        <v>128</v>
      </c>
      <c r="C40" s="85" t="s">
        <v>134</v>
      </c>
      <c r="D40" s="6" t="s">
        <v>37</v>
      </c>
      <c r="E40" s="6" t="s">
        <v>24</v>
      </c>
      <c r="F40" s="85" t="s">
        <v>143</v>
      </c>
      <c r="G40" s="85">
        <v>12</v>
      </c>
      <c r="H40" s="51" t="s">
        <v>111</v>
      </c>
      <c r="I40" s="12" t="s">
        <v>147</v>
      </c>
      <c r="Q40">
        <f t="shared" si="18"/>
        <v>12</v>
      </c>
      <c r="R40" s="4">
        <f t="shared" si="19"/>
        <v>0</v>
      </c>
      <c r="S40" s="4">
        <f t="shared" si="20"/>
        <v>0</v>
      </c>
      <c r="T40" s="4">
        <f t="shared" si="21"/>
        <v>0</v>
      </c>
      <c r="U40" s="4">
        <f t="shared" si="22"/>
        <v>0</v>
      </c>
      <c r="V40" s="4">
        <f t="shared" si="23"/>
        <v>0</v>
      </c>
      <c r="X40">
        <f t="shared" si="17"/>
        <v>0</v>
      </c>
      <c r="AB40">
        <f t="shared" si="24"/>
        <v>0</v>
      </c>
      <c r="AC40">
        <f t="shared" si="25"/>
        <v>0</v>
      </c>
      <c r="AD40">
        <f t="shared" si="26"/>
        <v>0</v>
      </c>
      <c r="AE40">
        <f t="shared" si="27"/>
        <v>0</v>
      </c>
      <c r="AF40">
        <f t="shared" si="28"/>
        <v>0</v>
      </c>
      <c r="AG40">
        <f t="shared" si="29"/>
        <v>0</v>
      </c>
      <c r="AH40">
        <f t="shared" si="30"/>
        <v>0</v>
      </c>
      <c r="AI40">
        <f t="shared" si="31"/>
        <v>12</v>
      </c>
      <c r="AJ40">
        <f t="shared" si="32"/>
        <v>0</v>
      </c>
      <c r="AK40">
        <f t="shared" si="33"/>
        <v>0</v>
      </c>
      <c r="AL40">
        <f t="shared" si="34"/>
        <v>0</v>
      </c>
    </row>
    <row r="41" spans="1:38" ht="45" x14ac:dyDescent="0.25">
      <c r="A41" s="7">
        <v>42</v>
      </c>
      <c r="B41" s="48" t="s">
        <v>128</v>
      </c>
      <c r="C41" s="85" t="s">
        <v>135</v>
      </c>
      <c r="D41" s="6" t="s">
        <v>35</v>
      </c>
      <c r="E41" s="6" t="s">
        <v>24</v>
      </c>
      <c r="F41" s="85" t="s">
        <v>144</v>
      </c>
      <c r="G41" s="85">
        <v>15</v>
      </c>
      <c r="H41" s="51" t="s">
        <v>111</v>
      </c>
      <c r="I41" s="12" t="s">
        <v>149</v>
      </c>
      <c r="Q41">
        <f t="shared" si="18"/>
        <v>15</v>
      </c>
      <c r="R41" s="4">
        <f t="shared" si="19"/>
        <v>0</v>
      </c>
      <c r="S41" s="4">
        <f t="shared" si="20"/>
        <v>0</v>
      </c>
      <c r="T41" s="4">
        <f t="shared" si="21"/>
        <v>0</v>
      </c>
      <c r="U41" s="4">
        <f t="shared" si="22"/>
        <v>0</v>
      </c>
      <c r="V41" s="4">
        <f t="shared" si="23"/>
        <v>0</v>
      </c>
      <c r="X41">
        <f t="shared" si="17"/>
        <v>0</v>
      </c>
      <c r="AB41">
        <f t="shared" si="24"/>
        <v>0</v>
      </c>
      <c r="AC41">
        <f t="shared" si="25"/>
        <v>0</v>
      </c>
      <c r="AD41">
        <f t="shared" si="26"/>
        <v>0</v>
      </c>
      <c r="AE41">
        <f t="shared" si="27"/>
        <v>0</v>
      </c>
      <c r="AF41">
        <f t="shared" si="28"/>
        <v>0</v>
      </c>
      <c r="AG41">
        <f t="shared" si="29"/>
        <v>15</v>
      </c>
      <c r="AH41">
        <f t="shared" si="30"/>
        <v>0</v>
      </c>
      <c r="AI41">
        <f t="shared" si="31"/>
        <v>0</v>
      </c>
      <c r="AJ41">
        <f t="shared" si="32"/>
        <v>0</v>
      </c>
      <c r="AK41">
        <f t="shared" si="33"/>
        <v>0</v>
      </c>
      <c r="AL41">
        <f t="shared" si="34"/>
        <v>0</v>
      </c>
    </row>
    <row r="42" spans="1:38" ht="30" x14ac:dyDescent="0.25">
      <c r="A42" s="7">
        <v>43</v>
      </c>
      <c r="B42" s="48" t="s">
        <v>128</v>
      </c>
      <c r="C42" s="85" t="s">
        <v>136</v>
      </c>
      <c r="D42" s="6" t="s">
        <v>37</v>
      </c>
      <c r="E42" s="6" t="s">
        <v>24</v>
      </c>
      <c r="F42" s="85" t="s">
        <v>143</v>
      </c>
      <c r="G42" s="85">
        <v>17</v>
      </c>
      <c r="H42" s="51" t="s">
        <v>111</v>
      </c>
      <c r="I42" s="12" t="s">
        <v>147</v>
      </c>
      <c r="Q42">
        <f t="shared" si="18"/>
        <v>17</v>
      </c>
      <c r="R42" s="4">
        <f t="shared" si="19"/>
        <v>0</v>
      </c>
      <c r="S42" s="4">
        <f t="shared" si="20"/>
        <v>0</v>
      </c>
      <c r="T42" s="4">
        <f t="shared" si="21"/>
        <v>0</v>
      </c>
      <c r="U42" s="4">
        <f t="shared" si="22"/>
        <v>0</v>
      </c>
      <c r="V42" s="4">
        <f t="shared" si="23"/>
        <v>0</v>
      </c>
      <c r="X42">
        <f t="shared" si="17"/>
        <v>0</v>
      </c>
      <c r="AB42">
        <f t="shared" si="24"/>
        <v>0</v>
      </c>
      <c r="AC42">
        <f t="shared" si="25"/>
        <v>0</v>
      </c>
      <c r="AD42">
        <f t="shared" si="26"/>
        <v>0</v>
      </c>
      <c r="AE42">
        <f t="shared" si="27"/>
        <v>0</v>
      </c>
      <c r="AF42">
        <f t="shared" si="28"/>
        <v>0</v>
      </c>
      <c r="AG42">
        <f t="shared" si="29"/>
        <v>0</v>
      </c>
      <c r="AH42">
        <f t="shared" si="30"/>
        <v>0</v>
      </c>
      <c r="AI42">
        <f t="shared" si="31"/>
        <v>17</v>
      </c>
      <c r="AJ42">
        <f t="shared" si="32"/>
        <v>0</v>
      </c>
      <c r="AK42">
        <f t="shared" si="33"/>
        <v>0</v>
      </c>
      <c r="AL42">
        <f t="shared" si="34"/>
        <v>0</v>
      </c>
    </row>
    <row r="43" spans="1:38" ht="30" x14ac:dyDescent="0.25">
      <c r="A43" s="7">
        <v>44</v>
      </c>
      <c r="B43" s="48" t="s">
        <v>128</v>
      </c>
      <c r="C43" s="85" t="s">
        <v>137</v>
      </c>
      <c r="D43" s="6" t="s">
        <v>32</v>
      </c>
      <c r="E43" s="6" t="s">
        <v>24</v>
      </c>
      <c r="F43" s="85" t="s">
        <v>145</v>
      </c>
      <c r="G43" s="85">
        <v>100</v>
      </c>
      <c r="H43" s="51" t="s">
        <v>111</v>
      </c>
      <c r="I43" s="12" t="s">
        <v>151</v>
      </c>
      <c r="Q43">
        <f t="shared" si="18"/>
        <v>100</v>
      </c>
      <c r="R43" s="4">
        <f t="shared" si="19"/>
        <v>0</v>
      </c>
      <c r="S43" s="4">
        <f t="shared" si="20"/>
        <v>0</v>
      </c>
      <c r="T43" s="4">
        <f t="shared" si="21"/>
        <v>0</v>
      </c>
      <c r="U43" s="4">
        <f t="shared" si="22"/>
        <v>0</v>
      </c>
      <c r="V43" s="4">
        <f t="shared" si="23"/>
        <v>0</v>
      </c>
      <c r="X43">
        <f t="shared" si="17"/>
        <v>0</v>
      </c>
      <c r="AB43">
        <f t="shared" si="24"/>
        <v>0</v>
      </c>
      <c r="AC43">
        <f t="shared" si="25"/>
        <v>0</v>
      </c>
      <c r="AD43">
        <f t="shared" si="26"/>
        <v>100</v>
      </c>
      <c r="AE43">
        <f t="shared" si="27"/>
        <v>0</v>
      </c>
      <c r="AF43">
        <f t="shared" si="28"/>
        <v>0</v>
      </c>
      <c r="AG43">
        <f t="shared" si="29"/>
        <v>0</v>
      </c>
      <c r="AH43">
        <f t="shared" si="30"/>
        <v>0</v>
      </c>
      <c r="AI43">
        <f t="shared" si="31"/>
        <v>0</v>
      </c>
      <c r="AJ43">
        <f t="shared" si="32"/>
        <v>0</v>
      </c>
      <c r="AK43">
        <f t="shared" si="33"/>
        <v>0</v>
      </c>
      <c r="AL43">
        <f t="shared" si="34"/>
        <v>0</v>
      </c>
    </row>
    <row r="44" spans="1:38" ht="45" x14ac:dyDescent="0.25">
      <c r="A44" s="7">
        <v>45</v>
      </c>
      <c r="B44" s="51" t="s">
        <v>152</v>
      </c>
      <c r="C44" s="51" t="s">
        <v>157</v>
      </c>
      <c r="D44" s="6" t="s">
        <v>40</v>
      </c>
      <c r="E44" s="6" t="s">
        <v>24</v>
      </c>
      <c r="F44" s="51" t="s">
        <v>163</v>
      </c>
      <c r="G44" s="51">
        <v>29</v>
      </c>
      <c r="H44" s="51" t="s">
        <v>111</v>
      </c>
      <c r="I44" s="6"/>
      <c r="Q44">
        <f t="shared" si="18"/>
        <v>29</v>
      </c>
      <c r="R44" s="4">
        <f t="shared" si="19"/>
        <v>0</v>
      </c>
      <c r="S44" s="4">
        <f t="shared" si="20"/>
        <v>0</v>
      </c>
      <c r="T44" s="4">
        <f t="shared" si="21"/>
        <v>0</v>
      </c>
      <c r="U44" s="4">
        <f t="shared" si="22"/>
        <v>0</v>
      </c>
      <c r="V44" s="4">
        <f t="shared" si="23"/>
        <v>0</v>
      </c>
      <c r="X44">
        <f t="shared" si="17"/>
        <v>0</v>
      </c>
      <c r="AB44">
        <f t="shared" si="24"/>
        <v>0</v>
      </c>
      <c r="AC44">
        <f t="shared" si="25"/>
        <v>0</v>
      </c>
      <c r="AD44">
        <f t="shared" si="26"/>
        <v>0</v>
      </c>
      <c r="AE44">
        <f t="shared" si="27"/>
        <v>0</v>
      </c>
      <c r="AF44">
        <f t="shared" si="28"/>
        <v>0</v>
      </c>
      <c r="AG44">
        <f t="shared" si="29"/>
        <v>0</v>
      </c>
      <c r="AH44">
        <f t="shared" si="30"/>
        <v>0</v>
      </c>
      <c r="AI44">
        <f t="shared" si="31"/>
        <v>0</v>
      </c>
      <c r="AJ44">
        <f t="shared" si="32"/>
        <v>0</v>
      </c>
      <c r="AK44">
        <f t="shared" si="33"/>
        <v>0</v>
      </c>
      <c r="AL44">
        <f t="shared" si="34"/>
        <v>29</v>
      </c>
    </row>
    <row r="45" spans="1:38" ht="45" x14ac:dyDescent="0.25">
      <c r="A45" s="7">
        <v>46</v>
      </c>
      <c r="B45" s="51" t="s">
        <v>152</v>
      </c>
      <c r="C45" s="51" t="s">
        <v>157</v>
      </c>
      <c r="D45" s="6" t="s">
        <v>40</v>
      </c>
      <c r="E45" s="6" t="s">
        <v>24</v>
      </c>
      <c r="F45" s="51" t="s">
        <v>164</v>
      </c>
      <c r="G45" s="51">
        <v>29</v>
      </c>
      <c r="H45" s="51" t="s">
        <v>111</v>
      </c>
      <c r="I45" s="6"/>
      <c r="Q45">
        <f t="shared" si="18"/>
        <v>29</v>
      </c>
      <c r="R45" s="4">
        <f t="shared" si="19"/>
        <v>0</v>
      </c>
      <c r="S45" s="4">
        <f t="shared" si="20"/>
        <v>0</v>
      </c>
      <c r="T45" s="4">
        <f t="shared" si="21"/>
        <v>0</v>
      </c>
      <c r="U45" s="4">
        <f t="shared" si="22"/>
        <v>0</v>
      </c>
      <c r="V45" s="4">
        <f t="shared" si="23"/>
        <v>0</v>
      </c>
      <c r="X45">
        <f t="shared" si="17"/>
        <v>0</v>
      </c>
      <c r="AB45">
        <f t="shared" si="24"/>
        <v>0</v>
      </c>
      <c r="AC45">
        <f t="shared" si="25"/>
        <v>0</v>
      </c>
      <c r="AD45">
        <f t="shared" si="26"/>
        <v>0</v>
      </c>
      <c r="AE45">
        <f t="shared" si="27"/>
        <v>0</v>
      </c>
      <c r="AF45">
        <f t="shared" si="28"/>
        <v>0</v>
      </c>
      <c r="AG45">
        <f t="shared" si="29"/>
        <v>0</v>
      </c>
      <c r="AH45">
        <f t="shared" si="30"/>
        <v>0</v>
      </c>
      <c r="AI45">
        <f t="shared" si="31"/>
        <v>0</v>
      </c>
      <c r="AJ45">
        <f t="shared" si="32"/>
        <v>0</v>
      </c>
      <c r="AK45">
        <f t="shared" si="33"/>
        <v>0</v>
      </c>
      <c r="AL45">
        <f t="shared" si="34"/>
        <v>29</v>
      </c>
    </row>
    <row r="46" spans="1:38" ht="60" x14ac:dyDescent="0.25">
      <c r="A46" s="7">
        <v>47</v>
      </c>
      <c r="B46" s="51" t="s">
        <v>153</v>
      </c>
      <c r="C46" s="51" t="s">
        <v>158</v>
      </c>
      <c r="D46" s="6" t="s">
        <v>40</v>
      </c>
      <c r="E46" s="6" t="s">
        <v>24</v>
      </c>
      <c r="F46" s="51" t="s">
        <v>165</v>
      </c>
      <c r="G46" s="51">
        <v>6</v>
      </c>
      <c r="H46" s="51" t="s">
        <v>111</v>
      </c>
      <c r="I46" s="6"/>
      <c r="Q46">
        <f t="shared" si="18"/>
        <v>6</v>
      </c>
      <c r="R46" s="4">
        <f t="shared" si="19"/>
        <v>0</v>
      </c>
      <c r="S46" s="4">
        <f t="shared" si="20"/>
        <v>0</v>
      </c>
      <c r="T46" s="4">
        <f t="shared" si="21"/>
        <v>0</v>
      </c>
      <c r="U46" s="4">
        <f t="shared" si="22"/>
        <v>0</v>
      </c>
      <c r="V46" s="4">
        <f t="shared" si="23"/>
        <v>0</v>
      </c>
      <c r="X46">
        <f t="shared" si="17"/>
        <v>0</v>
      </c>
      <c r="AB46">
        <f t="shared" si="24"/>
        <v>0</v>
      </c>
      <c r="AC46">
        <f t="shared" si="25"/>
        <v>0</v>
      </c>
      <c r="AD46">
        <f t="shared" si="26"/>
        <v>0</v>
      </c>
      <c r="AE46">
        <f t="shared" si="27"/>
        <v>0</v>
      </c>
      <c r="AF46">
        <f t="shared" si="28"/>
        <v>0</v>
      </c>
      <c r="AG46">
        <f t="shared" si="29"/>
        <v>0</v>
      </c>
      <c r="AH46">
        <f t="shared" si="30"/>
        <v>0</v>
      </c>
      <c r="AI46">
        <f t="shared" si="31"/>
        <v>0</v>
      </c>
      <c r="AJ46">
        <f t="shared" si="32"/>
        <v>0</v>
      </c>
      <c r="AK46">
        <f t="shared" si="33"/>
        <v>0</v>
      </c>
      <c r="AL46">
        <f t="shared" si="34"/>
        <v>6</v>
      </c>
    </row>
    <row r="47" spans="1:38" ht="60" x14ac:dyDescent="0.25">
      <c r="A47" s="7">
        <v>48</v>
      </c>
      <c r="B47" s="51" t="s">
        <v>153</v>
      </c>
      <c r="C47" s="51" t="s">
        <v>158</v>
      </c>
      <c r="D47" s="6" t="s">
        <v>40</v>
      </c>
      <c r="E47" s="6" t="s">
        <v>24</v>
      </c>
      <c r="F47" s="51" t="s">
        <v>166</v>
      </c>
      <c r="G47" s="51">
        <v>15</v>
      </c>
      <c r="H47" s="51" t="s">
        <v>111</v>
      </c>
      <c r="I47" s="6"/>
      <c r="Q47">
        <f t="shared" si="18"/>
        <v>15</v>
      </c>
      <c r="R47" s="4">
        <f t="shared" si="19"/>
        <v>0</v>
      </c>
      <c r="S47" s="4">
        <f t="shared" si="20"/>
        <v>0</v>
      </c>
      <c r="T47" s="4">
        <f t="shared" si="21"/>
        <v>0</v>
      </c>
      <c r="U47" s="4">
        <f t="shared" si="22"/>
        <v>0</v>
      </c>
      <c r="V47" s="4">
        <f t="shared" si="23"/>
        <v>0</v>
      </c>
      <c r="X47">
        <f t="shared" si="17"/>
        <v>0</v>
      </c>
      <c r="AB47">
        <f t="shared" si="24"/>
        <v>0</v>
      </c>
      <c r="AC47">
        <f t="shared" si="25"/>
        <v>0</v>
      </c>
      <c r="AD47">
        <f t="shared" si="26"/>
        <v>0</v>
      </c>
      <c r="AE47">
        <f t="shared" si="27"/>
        <v>0</v>
      </c>
      <c r="AF47">
        <f t="shared" si="28"/>
        <v>0</v>
      </c>
      <c r="AG47">
        <f t="shared" si="29"/>
        <v>0</v>
      </c>
      <c r="AH47">
        <f t="shared" si="30"/>
        <v>0</v>
      </c>
      <c r="AI47">
        <f t="shared" si="31"/>
        <v>0</v>
      </c>
      <c r="AJ47">
        <f t="shared" si="32"/>
        <v>0</v>
      </c>
      <c r="AK47">
        <f t="shared" si="33"/>
        <v>0</v>
      </c>
      <c r="AL47">
        <f t="shared" si="34"/>
        <v>15</v>
      </c>
    </row>
    <row r="48" spans="1:38" ht="90" x14ac:dyDescent="0.25">
      <c r="A48" s="7">
        <v>49</v>
      </c>
      <c r="B48" s="91" t="s">
        <v>154</v>
      </c>
      <c r="C48" s="86" t="s">
        <v>159</v>
      </c>
      <c r="D48" s="6" t="s">
        <v>40</v>
      </c>
      <c r="E48" s="6" t="s">
        <v>24</v>
      </c>
      <c r="F48" s="87" t="s">
        <v>167</v>
      </c>
      <c r="G48" s="90">
        <v>50</v>
      </c>
      <c r="H48" s="51" t="s">
        <v>111</v>
      </c>
      <c r="I48" s="6"/>
      <c r="Q48">
        <f t="shared" si="18"/>
        <v>50</v>
      </c>
      <c r="R48" s="4">
        <f t="shared" si="19"/>
        <v>0</v>
      </c>
      <c r="S48" s="4">
        <f t="shared" si="20"/>
        <v>0</v>
      </c>
      <c r="T48" s="4">
        <f t="shared" si="21"/>
        <v>0</v>
      </c>
      <c r="U48" s="4">
        <f t="shared" si="22"/>
        <v>0</v>
      </c>
      <c r="V48" s="4">
        <f t="shared" si="23"/>
        <v>0</v>
      </c>
      <c r="X48">
        <f t="shared" si="17"/>
        <v>0</v>
      </c>
      <c r="AB48">
        <f t="shared" si="24"/>
        <v>0</v>
      </c>
      <c r="AC48">
        <f t="shared" si="25"/>
        <v>0</v>
      </c>
      <c r="AD48">
        <f t="shared" si="26"/>
        <v>0</v>
      </c>
      <c r="AE48">
        <f t="shared" si="27"/>
        <v>0</v>
      </c>
      <c r="AF48">
        <f t="shared" si="28"/>
        <v>0</v>
      </c>
      <c r="AG48">
        <f t="shared" si="29"/>
        <v>0</v>
      </c>
      <c r="AH48">
        <f t="shared" si="30"/>
        <v>0</v>
      </c>
      <c r="AI48">
        <f t="shared" si="31"/>
        <v>0</v>
      </c>
      <c r="AJ48">
        <f t="shared" si="32"/>
        <v>0</v>
      </c>
      <c r="AK48">
        <f t="shared" si="33"/>
        <v>0</v>
      </c>
      <c r="AL48">
        <f t="shared" si="34"/>
        <v>50</v>
      </c>
    </row>
    <row r="49" spans="1:38" ht="45" x14ac:dyDescent="0.25">
      <c r="A49" s="7">
        <v>51</v>
      </c>
      <c r="B49" s="51" t="s">
        <v>152</v>
      </c>
      <c r="C49" s="51" t="s">
        <v>160</v>
      </c>
      <c r="D49" s="6" t="s">
        <v>40</v>
      </c>
      <c r="E49" s="6" t="s">
        <v>24</v>
      </c>
      <c r="F49" s="88">
        <v>45139</v>
      </c>
      <c r="G49" s="51">
        <v>28</v>
      </c>
      <c r="H49" s="51" t="s">
        <v>111</v>
      </c>
      <c r="I49" s="6"/>
      <c r="Q49">
        <f t="shared" si="18"/>
        <v>28</v>
      </c>
      <c r="R49" s="4">
        <f t="shared" si="19"/>
        <v>0</v>
      </c>
      <c r="S49" s="4">
        <f t="shared" si="20"/>
        <v>0</v>
      </c>
      <c r="T49" s="4">
        <f t="shared" si="21"/>
        <v>0</v>
      </c>
      <c r="U49" s="4">
        <f t="shared" si="22"/>
        <v>0</v>
      </c>
      <c r="V49" s="4">
        <f t="shared" si="23"/>
        <v>0</v>
      </c>
      <c r="X49">
        <f t="shared" si="17"/>
        <v>0</v>
      </c>
      <c r="AB49">
        <f t="shared" si="24"/>
        <v>0</v>
      </c>
      <c r="AC49">
        <f t="shared" si="25"/>
        <v>0</v>
      </c>
      <c r="AD49">
        <f t="shared" si="26"/>
        <v>0</v>
      </c>
      <c r="AE49">
        <f t="shared" si="27"/>
        <v>0</v>
      </c>
      <c r="AF49">
        <f t="shared" si="28"/>
        <v>0</v>
      </c>
      <c r="AG49">
        <f t="shared" si="29"/>
        <v>0</v>
      </c>
      <c r="AH49">
        <f t="shared" si="30"/>
        <v>0</v>
      </c>
      <c r="AI49">
        <f t="shared" si="31"/>
        <v>0</v>
      </c>
      <c r="AJ49">
        <f t="shared" si="32"/>
        <v>0</v>
      </c>
      <c r="AK49">
        <f t="shared" si="33"/>
        <v>0</v>
      </c>
      <c r="AL49">
        <f t="shared" si="34"/>
        <v>28</v>
      </c>
    </row>
    <row r="50" spans="1:38" ht="60" x14ac:dyDescent="0.25">
      <c r="A50" s="7">
        <v>52</v>
      </c>
      <c r="B50" s="51" t="s">
        <v>155</v>
      </c>
      <c r="C50" s="51" t="s">
        <v>161</v>
      </c>
      <c r="D50" s="6" t="s">
        <v>35</v>
      </c>
      <c r="E50" s="6" t="s">
        <v>24</v>
      </c>
      <c r="F50" s="88">
        <v>45139</v>
      </c>
      <c r="G50" s="51">
        <v>9</v>
      </c>
      <c r="H50" s="51" t="s">
        <v>111</v>
      </c>
      <c r="I50" s="6"/>
      <c r="Q50">
        <f t="shared" si="18"/>
        <v>9</v>
      </c>
      <c r="R50" s="4">
        <f t="shared" si="19"/>
        <v>0</v>
      </c>
      <c r="S50" s="4">
        <f t="shared" si="20"/>
        <v>0</v>
      </c>
      <c r="T50" s="4">
        <f t="shared" si="21"/>
        <v>0</v>
      </c>
      <c r="U50" s="4">
        <f t="shared" si="22"/>
        <v>0</v>
      </c>
      <c r="V50" s="4">
        <f t="shared" si="23"/>
        <v>0</v>
      </c>
      <c r="X50">
        <f t="shared" si="17"/>
        <v>0</v>
      </c>
      <c r="AB50">
        <f t="shared" si="24"/>
        <v>0</v>
      </c>
      <c r="AC50">
        <f t="shared" si="25"/>
        <v>0</v>
      </c>
      <c r="AD50">
        <f t="shared" si="26"/>
        <v>0</v>
      </c>
      <c r="AE50">
        <f t="shared" si="27"/>
        <v>0</v>
      </c>
      <c r="AF50">
        <f t="shared" si="28"/>
        <v>0</v>
      </c>
      <c r="AG50">
        <f t="shared" si="29"/>
        <v>9</v>
      </c>
      <c r="AH50">
        <f t="shared" si="30"/>
        <v>0</v>
      </c>
      <c r="AI50">
        <f t="shared" si="31"/>
        <v>0</v>
      </c>
      <c r="AJ50">
        <f t="shared" si="32"/>
        <v>0</v>
      </c>
      <c r="AK50">
        <f t="shared" si="33"/>
        <v>0</v>
      </c>
      <c r="AL50">
        <f t="shared" si="34"/>
        <v>0</v>
      </c>
    </row>
    <row r="51" spans="1:38" ht="60" x14ac:dyDescent="0.25">
      <c r="A51" s="7">
        <v>53</v>
      </c>
      <c r="B51" s="51" t="s">
        <v>153</v>
      </c>
      <c r="C51" s="51" t="s">
        <v>162</v>
      </c>
      <c r="D51" s="6" t="s">
        <v>40</v>
      </c>
      <c r="E51" s="6" t="s">
        <v>24</v>
      </c>
      <c r="F51" s="89">
        <v>45139</v>
      </c>
      <c r="G51" s="51">
        <v>6</v>
      </c>
      <c r="H51" s="51" t="s">
        <v>111</v>
      </c>
      <c r="I51" s="6"/>
      <c r="Q51">
        <f t="shared" si="18"/>
        <v>6</v>
      </c>
      <c r="R51" s="4">
        <f t="shared" si="19"/>
        <v>0</v>
      </c>
      <c r="S51" s="4">
        <f t="shared" si="20"/>
        <v>0</v>
      </c>
      <c r="T51" s="4">
        <f t="shared" si="21"/>
        <v>0</v>
      </c>
      <c r="U51" s="4">
        <f t="shared" si="22"/>
        <v>0</v>
      </c>
      <c r="V51" s="4">
        <f t="shared" si="23"/>
        <v>0</v>
      </c>
      <c r="X51">
        <f t="shared" si="17"/>
        <v>0</v>
      </c>
      <c r="AB51">
        <f t="shared" si="24"/>
        <v>0</v>
      </c>
      <c r="AC51">
        <f t="shared" si="25"/>
        <v>0</v>
      </c>
      <c r="AD51">
        <f t="shared" si="26"/>
        <v>0</v>
      </c>
      <c r="AE51">
        <f t="shared" si="27"/>
        <v>0</v>
      </c>
      <c r="AF51">
        <f t="shared" si="28"/>
        <v>0</v>
      </c>
      <c r="AG51">
        <f t="shared" si="29"/>
        <v>0</v>
      </c>
      <c r="AH51">
        <f t="shared" si="30"/>
        <v>0</v>
      </c>
      <c r="AI51">
        <f t="shared" si="31"/>
        <v>0</v>
      </c>
      <c r="AJ51">
        <f t="shared" si="32"/>
        <v>0</v>
      </c>
      <c r="AK51">
        <f t="shared" si="33"/>
        <v>0</v>
      </c>
      <c r="AL51">
        <f t="shared" si="34"/>
        <v>6</v>
      </c>
    </row>
    <row r="52" spans="1:38" ht="30" x14ac:dyDescent="0.25">
      <c r="A52" s="7">
        <v>54</v>
      </c>
      <c r="B52" s="50" t="s">
        <v>156</v>
      </c>
      <c r="C52" s="50" t="s">
        <v>170</v>
      </c>
      <c r="D52" s="6" t="s">
        <v>43</v>
      </c>
      <c r="E52" s="6"/>
      <c r="F52" s="50" t="s">
        <v>168</v>
      </c>
      <c r="G52" s="51"/>
      <c r="H52" s="51" t="s">
        <v>111</v>
      </c>
      <c r="I52" s="6" t="s">
        <v>169</v>
      </c>
      <c r="Q52">
        <f t="shared" si="18"/>
        <v>0</v>
      </c>
      <c r="R52" s="4">
        <f t="shared" si="19"/>
        <v>0</v>
      </c>
      <c r="S52" s="4">
        <f t="shared" si="20"/>
        <v>0</v>
      </c>
      <c r="T52" s="4">
        <f t="shared" si="21"/>
        <v>0</v>
      </c>
      <c r="U52" s="4">
        <f t="shared" si="22"/>
        <v>0</v>
      </c>
      <c r="V52" s="4">
        <f t="shared" si="23"/>
        <v>0</v>
      </c>
      <c r="X52">
        <f t="shared" si="17"/>
        <v>0</v>
      </c>
      <c r="AB52">
        <f t="shared" si="24"/>
        <v>0</v>
      </c>
      <c r="AC52">
        <f t="shared" si="25"/>
        <v>0</v>
      </c>
      <c r="AD52">
        <f t="shared" si="26"/>
        <v>0</v>
      </c>
      <c r="AE52">
        <f t="shared" si="27"/>
        <v>0</v>
      </c>
      <c r="AF52">
        <f t="shared" si="28"/>
        <v>0</v>
      </c>
      <c r="AG52">
        <f t="shared" si="29"/>
        <v>0</v>
      </c>
      <c r="AH52">
        <f t="shared" si="30"/>
        <v>0</v>
      </c>
      <c r="AI52">
        <f t="shared" si="31"/>
        <v>0</v>
      </c>
      <c r="AJ52">
        <f t="shared" si="32"/>
        <v>0</v>
      </c>
      <c r="AK52">
        <f t="shared" si="33"/>
        <v>0</v>
      </c>
      <c r="AL52">
        <f t="shared" si="34"/>
        <v>0</v>
      </c>
    </row>
    <row r="53" spans="1:38" ht="30" x14ac:dyDescent="0.25">
      <c r="A53" s="7">
        <v>55</v>
      </c>
      <c r="B53" s="51" t="s">
        <v>193</v>
      </c>
      <c r="C53" s="92" t="s">
        <v>171</v>
      </c>
      <c r="D53" s="6" t="s">
        <v>30</v>
      </c>
      <c r="E53" s="6" t="s">
        <v>25</v>
      </c>
      <c r="F53" s="92" t="s">
        <v>194</v>
      </c>
      <c r="G53" s="51">
        <v>5</v>
      </c>
      <c r="H53" s="3"/>
      <c r="I53" s="6"/>
      <c r="Q53">
        <f t="shared" si="18"/>
        <v>0</v>
      </c>
      <c r="R53" s="4">
        <f t="shared" si="19"/>
        <v>5</v>
      </c>
      <c r="S53" s="4">
        <f t="shared" si="20"/>
        <v>0</v>
      </c>
      <c r="T53" s="4">
        <f t="shared" si="21"/>
        <v>0</v>
      </c>
      <c r="U53" s="4">
        <f t="shared" si="22"/>
        <v>0</v>
      </c>
      <c r="V53" s="4">
        <f t="shared" si="23"/>
        <v>0</v>
      </c>
      <c r="X53">
        <f t="shared" si="17"/>
        <v>0</v>
      </c>
      <c r="AB53">
        <f t="shared" si="24"/>
        <v>5</v>
      </c>
      <c r="AC53">
        <f t="shared" si="25"/>
        <v>0</v>
      </c>
      <c r="AD53">
        <f t="shared" si="26"/>
        <v>0</v>
      </c>
      <c r="AE53">
        <f t="shared" si="27"/>
        <v>0</v>
      </c>
      <c r="AF53">
        <f t="shared" si="28"/>
        <v>0</v>
      </c>
      <c r="AG53">
        <f t="shared" si="29"/>
        <v>0</v>
      </c>
      <c r="AH53">
        <f t="shared" si="30"/>
        <v>0</v>
      </c>
      <c r="AI53">
        <f t="shared" si="31"/>
        <v>0</v>
      </c>
      <c r="AJ53">
        <f t="shared" si="32"/>
        <v>0</v>
      </c>
      <c r="AK53">
        <f t="shared" si="33"/>
        <v>0</v>
      </c>
      <c r="AL53">
        <f t="shared" si="34"/>
        <v>0</v>
      </c>
    </row>
    <row r="54" spans="1:38" ht="30" x14ac:dyDescent="0.25">
      <c r="A54" s="7">
        <v>56</v>
      </c>
      <c r="B54" s="51" t="s">
        <v>193</v>
      </c>
      <c r="C54" s="93" t="s">
        <v>172</v>
      </c>
      <c r="D54" s="6" t="s">
        <v>30</v>
      </c>
      <c r="E54" s="6" t="s">
        <v>25</v>
      </c>
      <c r="F54" s="93" t="s">
        <v>195</v>
      </c>
      <c r="G54" s="51">
        <v>5</v>
      </c>
      <c r="H54" s="3"/>
      <c r="I54" s="6"/>
      <c r="Q54">
        <f t="shared" si="18"/>
        <v>0</v>
      </c>
      <c r="R54" s="4">
        <f t="shared" si="19"/>
        <v>5</v>
      </c>
      <c r="S54" s="4">
        <f t="shared" si="20"/>
        <v>0</v>
      </c>
      <c r="T54" s="4">
        <f t="shared" si="21"/>
        <v>0</v>
      </c>
      <c r="U54" s="4">
        <f t="shared" si="22"/>
        <v>0</v>
      </c>
      <c r="V54" s="4">
        <f t="shared" si="23"/>
        <v>0</v>
      </c>
      <c r="X54">
        <f t="shared" si="17"/>
        <v>0</v>
      </c>
      <c r="AB54">
        <f t="shared" si="24"/>
        <v>5</v>
      </c>
      <c r="AC54">
        <f t="shared" si="25"/>
        <v>0</v>
      </c>
      <c r="AD54">
        <f t="shared" si="26"/>
        <v>0</v>
      </c>
      <c r="AE54">
        <f t="shared" si="27"/>
        <v>0</v>
      </c>
      <c r="AF54">
        <f t="shared" si="28"/>
        <v>0</v>
      </c>
      <c r="AG54">
        <f t="shared" si="29"/>
        <v>0</v>
      </c>
      <c r="AH54">
        <f t="shared" si="30"/>
        <v>0</v>
      </c>
      <c r="AI54">
        <f t="shared" si="31"/>
        <v>0</v>
      </c>
      <c r="AJ54">
        <f t="shared" si="32"/>
        <v>0</v>
      </c>
      <c r="AK54">
        <f t="shared" si="33"/>
        <v>0</v>
      </c>
      <c r="AL54">
        <f t="shared" si="34"/>
        <v>0</v>
      </c>
    </row>
    <row r="55" spans="1:38" ht="30" x14ac:dyDescent="0.25">
      <c r="A55" s="7">
        <v>57</v>
      </c>
      <c r="B55" s="51" t="s">
        <v>193</v>
      </c>
      <c r="C55" s="93" t="s">
        <v>173</v>
      </c>
      <c r="D55" s="6" t="s">
        <v>30</v>
      </c>
      <c r="E55" s="6" t="s">
        <v>25</v>
      </c>
      <c r="F55" s="93" t="s">
        <v>196</v>
      </c>
      <c r="G55" s="51">
        <v>5</v>
      </c>
      <c r="H55" s="3"/>
      <c r="I55" s="6"/>
      <c r="Q55">
        <f t="shared" si="18"/>
        <v>0</v>
      </c>
      <c r="R55" s="4">
        <f t="shared" si="19"/>
        <v>5</v>
      </c>
      <c r="S55" s="4">
        <f t="shared" si="20"/>
        <v>0</v>
      </c>
      <c r="T55" s="4">
        <f t="shared" si="21"/>
        <v>0</v>
      </c>
      <c r="U55" s="4">
        <f t="shared" si="22"/>
        <v>0</v>
      </c>
      <c r="V55" s="4">
        <f t="shared" si="23"/>
        <v>0</v>
      </c>
      <c r="X55">
        <f t="shared" si="17"/>
        <v>0</v>
      </c>
      <c r="AB55">
        <f t="shared" si="24"/>
        <v>5</v>
      </c>
      <c r="AC55">
        <f t="shared" si="25"/>
        <v>0</v>
      </c>
      <c r="AD55">
        <f t="shared" si="26"/>
        <v>0</v>
      </c>
      <c r="AE55">
        <f t="shared" si="27"/>
        <v>0</v>
      </c>
      <c r="AF55">
        <f t="shared" si="28"/>
        <v>0</v>
      </c>
      <c r="AG55">
        <f t="shared" si="29"/>
        <v>0</v>
      </c>
      <c r="AH55">
        <f t="shared" si="30"/>
        <v>0</v>
      </c>
      <c r="AI55">
        <f t="shared" si="31"/>
        <v>0</v>
      </c>
      <c r="AJ55">
        <f t="shared" si="32"/>
        <v>0</v>
      </c>
      <c r="AK55">
        <f t="shared" si="33"/>
        <v>0</v>
      </c>
      <c r="AL55">
        <f t="shared" si="34"/>
        <v>0</v>
      </c>
    </row>
    <row r="56" spans="1:38" x14ac:dyDescent="0.25">
      <c r="A56" s="7">
        <v>58</v>
      </c>
      <c r="B56" s="51" t="s">
        <v>193</v>
      </c>
      <c r="C56" s="93" t="s">
        <v>174</v>
      </c>
      <c r="D56" s="6" t="s">
        <v>30</v>
      </c>
      <c r="E56" s="6" t="s">
        <v>25</v>
      </c>
      <c r="F56" s="93" t="s">
        <v>197</v>
      </c>
      <c r="G56" s="51">
        <v>8</v>
      </c>
      <c r="H56" s="3"/>
      <c r="I56" s="6"/>
      <c r="Q56">
        <f t="shared" si="18"/>
        <v>0</v>
      </c>
      <c r="R56" s="4">
        <f t="shared" si="19"/>
        <v>8</v>
      </c>
      <c r="S56" s="4">
        <f t="shared" si="20"/>
        <v>0</v>
      </c>
      <c r="T56" s="4">
        <f t="shared" si="21"/>
        <v>0</v>
      </c>
      <c r="U56" s="4">
        <f t="shared" si="22"/>
        <v>0</v>
      </c>
      <c r="V56" s="4">
        <f t="shared" si="23"/>
        <v>0</v>
      </c>
      <c r="X56">
        <f t="shared" si="17"/>
        <v>0</v>
      </c>
      <c r="AB56">
        <f t="shared" si="24"/>
        <v>8</v>
      </c>
      <c r="AC56">
        <f t="shared" si="25"/>
        <v>0</v>
      </c>
      <c r="AD56">
        <f t="shared" si="26"/>
        <v>0</v>
      </c>
      <c r="AE56">
        <f t="shared" si="27"/>
        <v>0</v>
      </c>
      <c r="AF56">
        <f t="shared" si="28"/>
        <v>0</v>
      </c>
      <c r="AG56">
        <f t="shared" si="29"/>
        <v>0</v>
      </c>
      <c r="AH56">
        <f t="shared" si="30"/>
        <v>0</v>
      </c>
      <c r="AI56">
        <f t="shared" si="31"/>
        <v>0</v>
      </c>
      <c r="AJ56">
        <f t="shared" si="32"/>
        <v>0</v>
      </c>
      <c r="AK56">
        <f t="shared" si="33"/>
        <v>0</v>
      </c>
      <c r="AL56">
        <f t="shared" si="34"/>
        <v>0</v>
      </c>
    </row>
    <row r="57" spans="1:38" ht="30" x14ac:dyDescent="0.25">
      <c r="A57" s="7">
        <v>59</v>
      </c>
      <c r="B57" s="51" t="s">
        <v>193</v>
      </c>
      <c r="C57" s="93" t="s">
        <v>175</v>
      </c>
      <c r="D57" s="6" t="s">
        <v>30</v>
      </c>
      <c r="E57" s="6" t="s">
        <v>25</v>
      </c>
      <c r="F57" s="93" t="s">
        <v>198</v>
      </c>
      <c r="G57" s="51">
        <v>4</v>
      </c>
      <c r="H57" s="3"/>
      <c r="I57" s="6"/>
      <c r="Q57">
        <f t="shared" si="18"/>
        <v>0</v>
      </c>
      <c r="R57" s="4">
        <f t="shared" si="19"/>
        <v>4</v>
      </c>
      <c r="S57" s="4">
        <f t="shared" si="20"/>
        <v>0</v>
      </c>
      <c r="T57" s="4">
        <f t="shared" si="21"/>
        <v>0</v>
      </c>
      <c r="U57" s="4">
        <f t="shared" si="22"/>
        <v>0</v>
      </c>
      <c r="V57" s="4">
        <f t="shared" si="23"/>
        <v>0</v>
      </c>
      <c r="X57">
        <f t="shared" si="17"/>
        <v>0</v>
      </c>
      <c r="AB57">
        <f t="shared" si="24"/>
        <v>4</v>
      </c>
      <c r="AC57">
        <f t="shared" si="25"/>
        <v>0</v>
      </c>
      <c r="AD57">
        <f t="shared" si="26"/>
        <v>0</v>
      </c>
      <c r="AE57">
        <f t="shared" si="27"/>
        <v>0</v>
      </c>
      <c r="AF57">
        <f t="shared" si="28"/>
        <v>0</v>
      </c>
      <c r="AG57">
        <f t="shared" si="29"/>
        <v>0</v>
      </c>
      <c r="AH57">
        <f t="shared" si="30"/>
        <v>0</v>
      </c>
      <c r="AI57">
        <f t="shared" si="31"/>
        <v>0</v>
      </c>
      <c r="AJ57">
        <f t="shared" si="32"/>
        <v>0</v>
      </c>
      <c r="AK57">
        <f t="shared" si="33"/>
        <v>0</v>
      </c>
      <c r="AL57">
        <f t="shared" si="34"/>
        <v>0</v>
      </c>
    </row>
    <row r="58" spans="1:38" ht="30" x14ac:dyDescent="0.25">
      <c r="A58" s="7">
        <v>60</v>
      </c>
      <c r="B58" s="51" t="s">
        <v>193</v>
      </c>
      <c r="C58" s="93" t="s">
        <v>176</v>
      </c>
      <c r="D58" s="6" t="s">
        <v>30</v>
      </c>
      <c r="E58" s="6" t="s">
        <v>25</v>
      </c>
      <c r="F58" s="93" t="s">
        <v>199</v>
      </c>
      <c r="G58" s="51">
        <v>5</v>
      </c>
      <c r="H58" s="3"/>
      <c r="I58" s="6"/>
      <c r="Q58">
        <f t="shared" si="18"/>
        <v>0</v>
      </c>
      <c r="R58" s="4">
        <f t="shared" si="19"/>
        <v>5</v>
      </c>
      <c r="S58" s="4">
        <f t="shared" si="20"/>
        <v>0</v>
      </c>
      <c r="T58" s="4">
        <f t="shared" si="21"/>
        <v>0</v>
      </c>
      <c r="U58" s="4">
        <f t="shared" si="22"/>
        <v>0</v>
      </c>
      <c r="V58" s="4">
        <f t="shared" si="23"/>
        <v>0</v>
      </c>
      <c r="X58">
        <f t="shared" si="17"/>
        <v>0</v>
      </c>
      <c r="AB58">
        <f t="shared" si="24"/>
        <v>5</v>
      </c>
      <c r="AC58">
        <f t="shared" si="25"/>
        <v>0</v>
      </c>
      <c r="AD58">
        <f t="shared" si="26"/>
        <v>0</v>
      </c>
      <c r="AE58">
        <f t="shared" si="27"/>
        <v>0</v>
      </c>
      <c r="AF58">
        <f t="shared" si="28"/>
        <v>0</v>
      </c>
      <c r="AG58">
        <f t="shared" si="29"/>
        <v>0</v>
      </c>
      <c r="AH58">
        <f t="shared" si="30"/>
        <v>0</v>
      </c>
      <c r="AI58">
        <f t="shared" si="31"/>
        <v>0</v>
      </c>
      <c r="AJ58">
        <f t="shared" si="32"/>
        <v>0</v>
      </c>
      <c r="AK58">
        <f t="shared" si="33"/>
        <v>0</v>
      </c>
      <c r="AL58">
        <f t="shared" si="34"/>
        <v>0</v>
      </c>
    </row>
    <row r="59" spans="1:38" ht="30" x14ac:dyDescent="0.25">
      <c r="A59" s="7">
        <v>61</v>
      </c>
      <c r="B59" s="51" t="s">
        <v>193</v>
      </c>
      <c r="C59" s="93" t="s">
        <v>177</v>
      </c>
      <c r="D59" s="6" t="s">
        <v>30</v>
      </c>
      <c r="E59" s="6" t="s">
        <v>25</v>
      </c>
      <c r="F59" s="93" t="s">
        <v>200</v>
      </c>
      <c r="G59" s="51">
        <v>5</v>
      </c>
      <c r="H59" s="3"/>
      <c r="I59" s="6"/>
      <c r="Q59">
        <f t="shared" si="18"/>
        <v>0</v>
      </c>
      <c r="R59" s="4">
        <f t="shared" si="19"/>
        <v>5</v>
      </c>
      <c r="S59" s="4">
        <f t="shared" si="20"/>
        <v>0</v>
      </c>
      <c r="T59" s="4">
        <f t="shared" si="21"/>
        <v>0</v>
      </c>
      <c r="U59" s="4">
        <f t="shared" si="22"/>
        <v>0</v>
      </c>
      <c r="V59" s="4">
        <f t="shared" si="23"/>
        <v>0</v>
      </c>
      <c r="X59">
        <f t="shared" si="17"/>
        <v>0</v>
      </c>
      <c r="AB59">
        <f t="shared" si="24"/>
        <v>5</v>
      </c>
      <c r="AC59">
        <f t="shared" si="25"/>
        <v>0</v>
      </c>
      <c r="AD59">
        <f t="shared" si="26"/>
        <v>0</v>
      </c>
      <c r="AE59">
        <f t="shared" si="27"/>
        <v>0</v>
      </c>
      <c r="AF59">
        <f t="shared" si="28"/>
        <v>0</v>
      </c>
      <c r="AG59">
        <f t="shared" si="29"/>
        <v>0</v>
      </c>
      <c r="AH59">
        <f t="shared" si="30"/>
        <v>0</v>
      </c>
      <c r="AI59">
        <f t="shared" si="31"/>
        <v>0</v>
      </c>
      <c r="AJ59">
        <f t="shared" si="32"/>
        <v>0</v>
      </c>
      <c r="AK59">
        <f t="shared" si="33"/>
        <v>0</v>
      </c>
      <c r="AL59">
        <f t="shared" si="34"/>
        <v>0</v>
      </c>
    </row>
    <row r="60" spans="1:38" ht="30" x14ac:dyDescent="0.25">
      <c r="A60" s="7">
        <v>62</v>
      </c>
      <c r="B60" s="51" t="s">
        <v>193</v>
      </c>
      <c r="C60" s="93" t="s">
        <v>178</v>
      </c>
      <c r="D60" s="6" t="s">
        <v>30</v>
      </c>
      <c r="E60" s="6" t="s">
        <v>25</v>
      </c>
      <c r="F60" s="93" t="s">
        <v>201</v>
      </c>
      <c r="G60" s="51">
        <v>4</v>
      </c>
      <c r="H60" s="3"/>
      <c r="I60" s="6"/>
      <c r="Q60">
        <f t="shared" si="18"/>
        <v>0</v>
      </c>
      <c r="R60" s="4">
        <f t="shared" si="19"/>
        <v>4</v>
      </c>
      <c r="S60" s="4">
        <f t="shared" si="20"/>
        <v>0</v>
      </c>
      <c r="T60" s="4">
        <f t="shared" si="21"/>
        <v>0</v>
      </c>
      <c r="U60" s="4">
        <f t="shared" si="22"/>
        <v>0</v>
      </c>
      <c r="V60" s="4">
        <f t="shared" si="23"/>
        <v>0</v>
      </c>
      <c r="X60">
        <f t="shared" si="17"/>
        <v>0</v>
      </c>
      <c r="AB60">
        <f t="shared" si="24"/>
        <v>4</v>
      </c>
      <c r="AC60">
        <f t="shared" si="25"/>
        <v>0</v>
      </c>
      <c r="AD60">
        <f t="shared" si="26"/>
        <v>0</v>
      </c>
      <c r="AE60">
        <f t="shared" si="27"/>
        <v>0</v>
      </c>
      <c r="AF60">
        <f t="shared" si="28"/>
        <v>0</v>
      </c>
      <c r="AG60">
        <f t="shared" si="29"/>
        <v>0</v>
      </c>
      <c r="AH60">
        <f t="shared" si="30"/>
        <v>0</v>
      </c>
      <c r="AI60">
        <f t="shared" si="31"/>
        <v>0</v>
      </c>
      <c r="AJ60">
        <f t="shared" si="32"/>
        <v>0</v>
      </c>
      <c r="AK60">
        <f t="shared" si="33"/>
        <v>0</v>
      </c>
      <c r="AL60">
        <f t="shared" si="34"/>
        <v>0</v>
      </c>
    </row>
    <row r="61" spans="1:38" x14ac:dyDescent="0.25">
      <c r="A61" s="7">
        <v>63</v>
      </c>
      <c r="B61" s="51" t="s">
        <v>193</v>
      </c>
      <c r="C61" s="93" t="s">
        <v>178</v>
      </c>
      <c r="D61" s="6" t="s">
        <v>30</v>
      </c>
      <c r="E61" s="6" t="s">
        <v>25</v>
      </c>
      <c r="F61" s="93" t="s">
        <v>202</v>
      </c>
      <c r="G61" s="51">
        <v>3</v>
      </c>
      <c r="H61" s="3"/>
      <c r="I61" s="6"/>
      <c r="Q61">
        <f t="shared" si="18"/>
        <v>0</v>
      </c>
      <c r="R61" s="4">
        <f t="shared" si="19"/>
        <v>3</v>
      </c>
      <c r="S61" s="4">
        <f t="shared" si="20"/>
        <v>0</v>
      </c>
      <c r="T61" s="4">
        <f t="shared" si="21"/>
        <v>0</v>
      </c>
      <c r="U61" s="4">
        <f t="shared" si="22"/>
        <v>0</v>
      </c>
      <c r="V61" s="4">
        <f t="shared" si="23"/>
        <v>0</v>
      </c>
      <c r="X61">
        <f t="shared" si="17"/>
        <v>0</v>
      </c>
      <c r="AB61">
        <f t="shared" si="24"/>
        <v>3</v>
      </c>
      <c r="AC61">
        <f t="shared" si="25"/>
        <v>0</v>
      </c>
      <c r="AD61">
        <f t="shared" si="26"/>
        <v>0</v>
      </c>
      <c r="AE61">
        <f t="shared" si="27"/>
        <v>0</v>
      </c>
      <c r="AF61">
        <f t="shared" si="28"/>
        <v>0</v>
      </c>
      <c r="AG61">
        <f t="shared" si="29"/>
        <v>0</v>
      </c>
      <c r="AH61">
        <f t="shared" si="30"/>
        <v>0</v>
      </c>
      <c r="AI61">
        <f t="shared" si="31"/>
        <v>0</v>
      </c>
      <c r="AJ61">
        <f t="shared" si="32"/>
        <v>0</v>
      </c>
      <c r="AK61">
        <f t="shared" si="33"/>
        <v>0</v>
      </c>
      <c r="AL61">
        <f t="shared" si="34"/>
        <v>0</v>
      </c>
    </row>
    <row r="62" spans="1:38" x14ac:dyDescent="0.25">
      <c r="A62" s="7">
        <v>64</v>
      </c>
      <c r="B62" s="51" t="s">
        <v>193</v>
      </c>
      <c r="C62" s="94" t="s">
        <v>179</v>
      </c>
      <c r="D62" s="6" t="s">
        <v>30</v>
      </c>
      <c r="E62" s="6" t="s">
        <v>25</v>
      </c>
      <c r="F62" s="94" t="s">
        <v>203</v>
      </c>
      <c r="G62" s="51">
        <v>10</v>
      </c>
      <c r="H62" s="3"/>
      <c r="I62" s="6"/>
      <c r="Q62">
        <f t="shared" si="18"/>
        <v>0</v>
      </c>
      <c r="R62" s="4">
        <f t="shared" si="19"/>
        <v>10</v>
      </c>
      <c r="S62" s="4">
        <f t="shared" si="20"/>
        <v>0</v>
      </c>
      <c r="T62" s="4">
        <f t="shared" si="21"/>
        <v>0</v>
      </c>
      <c r="U62" s="4">
        <f t="shared" si="22"/>
        <v>0</v>
      </c>
      <c r="V62" s="4">
        <f t="shared" si="23"/>
        <v>0</v>
      </c>
      <c r="X62">
        <f t="shared" si="17"/>
        <v>0</v>
      </c>
      <c r="AB62">
        <f t="shared" si="24"/>
        <v>10</v>
      </c>
      <c r="AC62">
        <f t="shared" si="25"/>
        <v>0</v>
      </c>
      <c r="AD62">
        <f t="shared" si="26"/>
        <v>0</v>
      </c>
      <c r="AE62">
        <f t="shared" si="27"/>
        <v>0</v>
      </c>
      <c r="AF62">
        <f t="shared" si="28"/>
        <v>0</v>
      </c>
      <c r="AG62">
        <f t="shared" si="29"/>
        <v>0</v>
      </c>
      <c r="AH62">
        <f t="shared" si="30"/>
        <v>0</v>
      </c>
      <c r="AI62">
        <f t="shared" si="31"/>
        <v>0</v>
      </c>
      <c r="AJ62">
        <f t="shared" si="32"/>
        <v>0</v>
      </c>
      <c r="AK62">
        <f t="shared" si="33"/>
        <v>0</v>
      </c>
      <c r="AL62">
        <f t="shared" si="34"/>
        <v>0</v>
      </c>
    </row>
    <row r="63" spans="1:38" x14ac:dyDescent="0.25">
      <c r="A63" s="7">
        <v>65</v>
      </c>
      <c r="B63" s="51" t="s">
        <v>193</v>
      </c>
      <c r="C63" s="95" t="s">
        <v>180</v>
      </c>
      <c r="D63" s="6" t="s">
        <v>30</v>
      </c>
      <c r="E63" s="6" t="s">
        <v>25</v>
      </c>
      <c r="F63" s="95" t="s">
        <v>204</v>
      </c>
      <c r="G63" s="51">
        <v>3</v>
      </c>
      <c r="H63" s="3"/>
      <c r="I63" s="6"/>
      <c r="Q63">
        <f t="shared" si="18"/>
        <v>0</v>
      </c>
      <c r="R63" s="4">
        <f t="shared" si="19"/>
        <v>3</v>
      </c>
      <c r="S63" s="4">
        <f t="shared" si="20"/>
        <v>0</v>
      </c>
      <c r="T63" s="4">
        <f t="shared" si="21"/>
        <v>0</v>
      </c>
      <c r="U63" s="4">
        <f t="shared" si="22"/>
        <v>0</v>
      </c>
      <c r="V63" s="4">
        <f t="shared" si="23"/>
        <v>0</v>
      </c>
      <c r="X63">
        <f t="shared" si="17"/>
        <v>0</v>
      </c>
      <c r="AB63">
        <f t="shared" si="24"/>
        <v>3</v>
      </c>
      <c r="AC63">
        <f t="shared" si="25"/>
        <v>0</v>
      </c>
      <c r="AD63">
        <f t="shared" si="26"/>
        <v>0</v>
      </c>
      <c r="AE63">
        <f t="shared" si="27"/>
        <v>0</v>
      </c>
      <c r="AF63">
        <f t="shared" si="28"/>
        <v>0</v>
      </c>
      <c r="AG63">
        <f t="shared" si="29"/>
        <v>0</v>
      </c>
      <c r="AH63">
        <f t="shared" si="30"/>
        <v>0</v>
      </c>
      <c r="AI63">
        <f t="shared" si="31"/>
        <v>0</v>
      </c>
      <c r="AJ63">
        <f t="shared" si="32"/>
        <v>0</v>
      </c>
      <c r="AK63">
        <f t="shared" si="33"/>
        <v>0</v>
      </c>
      <c r="AL63">
        <f t="shared" si="34"/>
        <v>0</v>
      </c>
    </row>
    <row r="64" spans="1:38" x14ac:dyDescent="0.25">
      <c r="A64" s="7">
        <v>66</v>
      </c>
      <c r="B64" s="51" t="s">
        <v>193</v>
      </c>
      <c r="C64" s="95" t="s">
        <v>181</v>
      </c>
      <c r="D64" s="6" t="s">
        <v>30</v>
      </c>
      <c r="E64" s="6" t="s">
        <v>25</v>
      </c>
      <c r="F64" s="95" t="s">
        <v>205</v>
      </c>
      <c r="G64" s="51">
        <v>8</v>
      </c>
      <c r="H64" s="3"/>
      <c r="I64" s="6"/>
      <c r="Q64">
        <f t="shared" ref="Q64:Q88" si="35">IF(E64="Participación para el Diagnóstico de necesidades e identificación de Problemas",+G64,0)</f>
        <v>0</v>
      </c>
      <c r="R64" s="4">
        <f t="shared" ref="R64:R88" si="36">IF(E64="Planeación y Presupuesto Participativo",+G64,0)</f>
        <v>8</v>
      </c>
      <c r="S64" s="4">
        <f t="shared" ref="S64:S88" si="37">IF(E64="Consulta Ciudadana",+G64,0)</f>
        <v>0</v>
      </c>
      <c r="T64" s="4">
        <f t="shared" ref="T64:T88" si="38">IF(E64="Colaboración e innovación Abierta",+G64,0)</f>
        <v>0</v>
      </c>
      <c r="U64" s="4">
        <f t="shared" ref="U64:U88" si="39">IF(E64="Rendición Cuentas",+G64,0)</f>
        <v>0</v>
      </c>
      <c r="V64" s="4">
        <f t="shared" ref="V64:V88" si="40">IF(E64="Control Social",+G64,0)</f>
        <v>0</v>
      </c>
      <c r="X64">
        <f t="shared" si="17"/>
        <v>0</v>
      </c>
      <c r="AB64">
        <f t="shared" ref="AB64:AB88" si="41">IF(D64="Instituciones de Estado",G64,0)</f>
        <v>8</v>
      </c>
      <c r="AC64">
        <f t="shared" ref="AC64:AC88" si="42">IF(D64="Organismos de Control",G64,0)</f>
        <v>0</v>
      </c>
      <c r="AD64">
        <f t="shared" ref="AD64:AD88" si="43">IF(D64="Sector Educativo",G64,0)</f>
        <v>0</v>
      </c>
      <c r="AE64">
        <f t="shared" ref="AE64:AE88" si="44">IF(D64="Empresas de Servicios Públicos",G64,0)</f>
        <v>0</v>
      </c>
      <c r="AF64">
        <f t="shared" ref="AF64:AF88" si="45">IF(D64="Sector Empresarial",G64,0)</f>
        <v>0</v>
      </c>
      <c r="AG64">
        <f t="shared" ref="AG64:AG88" si="46">IF(D64="Organizaciones Sociales y Comunitarias",G64,0)</f>
        <v>0</v>
      </c>
      <c r="AH64">
        <f t="shared" ref="AH64:AH88" si="47">IF(D64="Grupos Étnicos",G64,0)</f>
        <v>0</v>
      </c>
      <c r="AI64">
        <f t="shared" ref="AI64:AI88" si="48">IF(D64="Ciudadanos",G64,0)</f>
        <v>0</v>
      </c>
      <c r="AJ64">
        <f t="shared" ref="AJ64:AJ88" si="49">IF(D64="Otros",G64,0)</f>
        <v>0</v>
      </c>
      <c r="AK64">
        <f t="shared" ref="AK64:AK88" si="50">IF(D64="Interinstitucional Estado-Sector Educativo-Sector Empresarial",G64,0)</f>
        <v>0</v>
      </c>
      <c r="AL64">
        <f t="shared" ref="AL64:AL88" si="51">IF(D64="Interinstitucional Estado-Sector Empresarial-Ciudadano",G64,0)</f>
        <v>0</v>
      </c>
    </row>
    <row r="65" spans="1:38" x14ac:dyDescent="0.25">
      <c r="A65" s="7">
        <v>67</v>
      </c>
      <c r="B65" s="51" t="s">
        <v>193</v>
      </c>
      <c r="C65" s="95" t="s">
        <v>182</v>
      </c>
      <c r="D65" s="6" t="s">
        <v>30</v>
      </c>
      <c r="E65" s="6" t="s">
        <v>25</v>
      </c>
      <c r="F65" s="95" t="s">
        <v>206</v>
      </c>
      <c r="G65" s="51">
        <v>15</v>
      </c>
      <c r="H65" s="7"/>
      <c r="I65" s="6"/>
      <c r="Q65">
        <f t="shared" si="35"/>
        <v>0</v>
      </c>
      <c r="R65" s="4">
        <f t="shared" si="36"/>
        <v>15</v>
      </c>
      <c r="S65" s="4">
        <f t="shared" si="37"/>
        <v>0</v>
      </c>
      <c r="T65" s="4">
        <f t="shared" si="38"/>
        <v>0</v>
      </c>
      <c r="U65" s="4">
        <f t="shared" si="39"/>
        <v>0</v>
      </c>
      <c r="V65" s="4">
        <f t="shared" si="40"/>
        <v>0</v>
      </c>
      <c r="X65">
        <f t="shared" si="17"/>
        <v>0</v>
      </c>
      <c r="AB65">
        <f t="shared" si="41"/>
        <v>15</v>
      </c>
      <c r="AC65">
        <f t="shared" si="42"/>
        <v>0</v>
      </c>
      <c r="AD65">
        <f t="shared" si="43"/>
        <v>0</v>
      </c>
      <c r="AE65">
        <f t="shared" si="44"/>
        <v>0</v>
      </c>
      <c r="AF65">
        <f t="shared" si="45"/>
        <v>0</v>
      </c>
      <c r="AG65">
        <f t="shared" si="46"/>
        <v>0</v>
      </c>
      <c r="AH65">
        <f t="shared" si="47"/>
        <v>0</v>
      </c>
      <c r="AI65">
        <f t="shared" si="48"/>
        <v>0</v>
      </c>
      <c r="AJ65">
        <f t="shared" si="49"/>
        <v>0</v>
      </c>
      <c r="AK65">
        <f t="shared" si="50"/>
        <v>0</v>
      </c>
      <c r="AL65">
        <f t="shared" si="51"/>
        <v>0</v>
      </c>
    </row>
    <row r="66" spans="1:38" ht="30" x14ac:dyDescent="0.25">
      <c r="A66" s="7">
        <v>68</v>
      </c>
      <c r="B66" s="51" t="s">
        <v>193</v>
      </c>
      <c r="C66" s="96" t="s">
        <v>183</v>
      </c>
      <c r="D66" s="6" t="s">
        <v>32</v>
      </c>
      <c r="E66" s="6" t="s">
        <v>24</v>
      </c>
      <c r="F66" s="96" t="s">
        <v>207</v>
      </c>
      <c r="G66" s="51">
        <v>10</v>
      </c>
      <c r="H66" s="7"/>
      <c r="I66" s="6"/>
      <c r="Q66">
        <f t="shared" si="35"/>
        <v>10</v>
      </c>
      <c r="R66" s="4">
        <f t="shared" si="36"/>
        <v>0</v>
      </c>
      <c r="S66" s="4">
        <f t="shared" si="37"/>
        <v>0</v>
      </c>
      <c r="T66" s="4">
        <f t="shared" si="38"/>
        <v>0</v>
      </c>
      <c r="U66" s="4">
        <f t="shared" si="39"/>
        <v>0</v>
      </c>
      <c r="V66" s="4">
        <f t="shared" si="40"/>
        <v>0</v>
      </c>
      <c r="X66">
        <f t="shared" ref="X66:X92" si="52">IF(H66="Programada",1,0)</f>
        <v>0</v>
      </c>
      <c r="AB66">
        <f t="shared" si="41"/>
        <v>0</v>
      </c>
      <c r="AC66">
        <f t="shared" si="42"/>
        <v>0</v>
      </c>
      <c r="AD66">
        <f t="shared" si="43"/>
        <v>10</v>
      </c>
      <c r="AE66">
        <f t="shared" si="44"/>
        <v>0</v>
      </c>
      <c r="AF66">
        <f t="shared" si="45"/>
        <v>0</v>
      </c>
      <c r="AG66">
        <f t="shared" si="46"/>
        <v>0</v>
      </c>
      <c r="AH66">
        <f t="shared" si="47"/>
        <v>0</v>
      </c>
      <c r="AI66">
        <f t="shared" si="48"/>
        <v>0</v>
      </c>
      <c r="AJ66">
        <f t="shared" si="49"/>
        <v>0</v>
      </c>
      <c r="AK66">
        <f t="shared" si="50"/>
        <v>0</v>
      </c>
      <c r="AL66">
        <f t="shared" si="51"/>
        <v>0</v>
      </c>
    </row>
    <row r="67" spans="1:38" ht="30" x14ac:dyDescent="0.25">
      <c r="A67" s="7">
        <v>69</v>
      </c>
      <c r="B67" s="51" t="s">
        <v>193</v>
      </c>
      <c r="C67" s="96" t="s">
        <v>184</v>
      </c>
      <c r="D67" s="6" t="s">
        <v>37</v>
      </c>
      <c r="E67" s="6" t="s">
        <v>24</v>
      </c>
      <c r="F67" s="96" t="s">
        <v>208</v>
      </c>
      <c r="G67" s="51">
        <v>80</v>
      </c>
      <c r="H67" s="7"/>
      <c r="I67" s="6"/>
      <c r="Q67">
        <f t="shared" si="35"/>
        <v>80</v>
      </c>
      <c r="R67" s="4">
        <f t="shared" si="36"/>
        <v>0</v>
      </c>
      <c r="S67" s="4">
        <f t="shared" si="37"/>
        <v>0</v>
      </c>
      <c r="T67" s="4">
        <f t="shared" si="38"/>
        <v>0</v>
      </c>
      <c r="U67" s="4">
        <f t="shared" si="39"/>
        <v>0</v>
      </c>
      <c r="V67" s="4">
        <f t="shared" si="40"/>
        <v>0</v>
      </c>
      <c r="X67">
        <f t="shared" si="52"/>
        <v>0</v>
      </c>
      <c r="AB67">
        <f t="shared" si="41"/>
        <v>0</v>
      </c>
      <c r="AC67">
        <f t="shared" si="42"/>
        <v>0</v>
      </c>
      <c r="AD67">
        <f t="shared" si="43"/>
        <v>0</v>
      </c>
      <c r="AE67">
        <f t="shared" si="44"/>
        <v>0</v>
      </c>
      <c r="AF67">
        <f t="shared" si="45"/>
        <v>0</v>
      </c>
      <c r="AG67">
        <f t="shared" si="46"/>
        <v>0</v>
      </c>
      <c r="AH67">
        <f t="shared" si="47"/>
        <v>0</v>
      </c>
      <c r="AI67">
        <f t="shared" si="48"/>
        <v>80</v>
      </c>
      <c r="AJ67">
        <f t="shared" si="49"/>
        <v>0</v>
      </c>
      <c r="AK67">
        <f t="shared" si="50"/>
        <v>0</v>
      </c>
      <c r="AL67">
        <f t="shared" si="51"/>
        <v>0</v>
      </c>
    </row>
    <row r="68" spans="1:38" x14ac:dyDescent="0.25">
      <c r="A68" s="7">
        <v>70</v>
      </c>
      <c r="B68" s="51" t="s">
        <v>193</v>
      </c>
      <c r="C68" s="95" t="s">
        <v>185</v>
      </c>
      <c r="D68" s="6" t="s">
        <v>30</v>
      </c>
      <c r="E68" s="6" t="s">
        <v>25</v>
      </c>
      <c r="F68" s="95" t="s">
        <v>209</v>
      </c>
      <c r="G68" s="51">
        <v>5</v>
      </c>
      <c r="H68" s="7"/>
      <c r="I68" s="6"/>
      <c r="Q68">
        <f t="shared" si="35"/>
        <v>0</v>
      </c>
      <c r="R68" s="4">
        <f t="shared" si="36"/>
        <v>5</v>
      </c>
      <c r="S68" s="4">
        <f t="shared" si="37"/>
        <v>0</v>
      </c>
      <c r="T68" s="4">
        <f t="shared" si="38"/>
        <v>0</v>
      </c>
      <c r="U68" s="4">
        <f t="shared" si="39"/>
        <v>0</v>
      </c>
      <c r="V68" s="4">
        <f t="shared" si="40"/>
        <v>0</v>
      </c>
      <c r="X68">
        <f t="shared" si="52"/>
        <v>0</v>
      </c>
      <c r="AB68">
        <f t="shared" si="41"/>
        <v>5</v>
      </c>
      <c r="AC68">
        <f t="shared" si="42"/>
        <v>0</v>
      </c>
      <c r="AD68">
        <f t="shared" si="43"/>
        <v>0</v>
      </c>
      <c r="AE68">
        <f t="shared" si="44"/>
        <v>0</v>
      </c>
      <c r="AF68">
        <f t="shared" si="45"/>
        <v>0</v>
      </c>
      <c r="AG68">
        <f t="shared" si="46"/>
        <v>0</v>
      </c>
      <c r="AH68">
        <f t="shared" si="47"/>
        <v>0</v>
      </c>
      <c r="AI68">
        <f t="shared" si="48"/>
        <v>0</v>
      </c>
      <c r="AJ68">
        <f t="shared" si="49"/>
        <v>0</v>
      </c>
      <c r="AK68">
        <f t="shared" si="50"/>
        <v>0</v>
      </c>
      <c r="AL68">
        <f t="shared" si="51"/>
        <v>0</v>
      </c>
    </row>
    <row r="69" spans="1:38" x14ac:dyDescent="0.25">
      <c r="A69" s="7">
        <v>71</v>
      </c>
      <c r="B69" s="51" t="s">
        <v>193</v>
      </c>
      <c r="C69" s="95" t="s">
        <v>186</v>
      </c>
      <c r="D69" s="6" t="s">
        <v>30</v>
      </c>
      <c r="E69" s="6" t="s">
        <v>25</v>
      </c>
      <c r="F69" s="95" t="s">
        <v>210</v>
      </c>
      <c r="G69" s="51">
        <v>4</v>
      </c>
      <c r="H69" s="7"/>
      <c r="I69" s="6"/>
      <c r="Q69">
        <f t="shared" si="35"/>
        <v>0</v>
      </c>
      <c r="R69" s="4">
        <f t="shared" si="36"/>
        <v>4</v>
      </c>
      <c r="S69" s="4">
        <f t="shared" si="37"/>
        <v>0</v>
      </c>
      <c r="T69" s="4">
        <f t="shared" si="38"/>
        <v>0</v>
      </c>
      <c r="U69" s="4">
        <f t="shared" si="39"/>
        <v>0</v>
      </c>
      <c r="V69" s="4">
        <f t="shared" si="40"/>
        <v>0</v>
      </c>
      <c r="X69">
        <f t="shared" si="52"/>
        <v>0</v>
      </c>
      <c r="AB69">
        <f t="shared" si="41"/>
        <v>4</v>
      </c>
      <c r="AC69">
        <f t="shared" si="42"/>
        <v>0</v>
      </c>
      <c r="AD69">
        <f t="shared" si="43"/>
        <v>0</v>
      </c>
      <c r="AE69">
        <f t="shared" si="44"/>
        <v>0</v>
      </c>
      <c r="AF69">
        <f t="shared" si="45"/>
        <v>0</v>
      </c>
      <c r="AG69">
        <f t="shared" si="46"/>
        <v>0</v>
      </c>
      <c r="AH69">
        <f t="shared" si="47"/>
        <v>0</v>
      </c>
      <c r="AI69">
        <f t="shared" si="48"/>
        <v>0</v>
      </c>
      <c r="AJ69">
        <f t="shared" si="49"/>
        <v>0</v>
      </c>
      <c r="AK69">
        <f t="shared" si="50"/>
        <v>0</v>
      </c>
      <c r="AL69">
        <f t="shared" si="51"/>
        <v>0</v>
      </c>
    </row>
    <row r="70" spans="1:38" x14ac:dyDescent="0.25">
      <c r="A70" s="7">
        <v>72</v>
      </c>
      <c r="B70" s="51" t="s">
        <v>193</v>
      </c>
      <c r="C70" s="95" t="s">
        <v>187</v>
      </c>
      <c r="D70" s="6" t="s">
        <v>30</v>
      </c>
      <c r="E70" s="6" t="s">
        <v>25</v>
      </c>
      <c r="F70" s="95" t="s">
        <v>211</v>
      </c>
      <c r="G70" s="51">
        <v>3</v>
      </c>
      <c r="H70" s="7"/>
      <c r="I70" s="6"/>
      <c r="Q70">
        <f t="shared" si="35"/>
        <v>0</v>
      </c>
      <c r="R70" s="4">
        <f t="shared" si="36"/>
        <v>3</v>
      </c>
      <c r="S70" s="4">
        <f t="shared" si="37"/>
        <v>0</v>
      </c>
      <c r="T70" s="4">
        <f t="shared" si="38"/>
        <v>0</v>
      </c>
      <c r="U70" s="4">
        <f t="shared" si="39"/>
        <v>0</v>
      </c>
      <c r="V70" s="4">
        <f t="shared" si="40"/>
        <v>0</v>
      </c>
      <c r="X70">
        <f t="shared" si="52"/>
        <v>0</v>
      </c>
      <c r="AB70">
        <f t="shared" si="41"/>
        <v>3</v>
      </c>
      <c r="AC70">
        <f t="shared" si="42"/>
        <v>0</v>
      </c>
      <c r="AD70">
        <f t="shared" si="43"/>
        <v>0</v>
      </c>
      <c r="AE70">
        <f t="shared" si="44"/>
        <v>0</v>
      </c>
      <c r="AF70">
        <f t="shared" si="45"/>
        <v>0</v>
      </c>
      <c r="AG70">
        <f t="shared" si="46"/>
        <v>0</v>
      </c>
      <c r="AH70">
        <f t="shared" si="47"/>
        <v>0</v>
      </c>
      <c r="AI70">
        <f t="shared" si="48"/>
        <v>0</v>
      </c>
      <c r="AJ70">
        <f t="shared" si="49"/>
        <v>0</v>
      </c>
      <c r="AK70">
        <f t="shared" si="50"/>
        <v>0</v>
      </c>
      <c r="AL70">
        <f t="shared" si="51"/>
        <v>0</v>
      </c>
    </row>
    <row r="71" spans="1:38" x14ac:dyDescent="0.25">
      <c r="A71" s="7">
        <v>73</v>
      </c>
      <c r="B71" s="51" t="s">
        <v>193</v>
      </c>
      <c r="C71" s="95" t="s">
        <v>188</v>
      </c>
      <c r="D71" s="6" t="s">
        <v>30</v>
      </c>
      <c r="E71" s="6" t="s">
        <v>25</v>
      </c>
      <c r="F71" s="95" t="s">
        <v>210</v>
      </c>
      <c r="G71" s="51">
        <v>12</v>
      </c>
      <c r="H71" s="7"/>
      <c r="I71" s="6"/>
      <c r="Q71">
        <f t="shared" si="35"/>
        <v>0</v>
      </c>
      <c r="R71" s="4">
        <f t="shared" si="36"/>
        <v>12</v>
      </c>
      <c r="S71" s="4">
        <f t="shared" si="37"/>
        <v>0</v>
      </c>
      <c r="T71" s="4">
        <f t="shared" si="38"/>
        <v>0</v>
      </c>
      <c r="U71" s="4">
        <f t="shared" si="39"/>
        <v>0</v>
      </c>
      <c r="V71" s="4">
        <f t="shared" si="40"/>
        <v>0</v>
      </c>
      <c r="X71">
        <f t="shared" si="52"/>
        <v>0</v>
      </c>
      <c r="AB71">
        <f t="shared" si="41"/>
        <v>12</v>
      </c>
      <c r="AC71">
        <f t="shared" si="42"/>
        <v>0</v>
      </c>
      <c r="AD71">
        <f t="shared" si="43"/>
        <v>0</v>
      </c>
      <c r="AE71">
        <f t="shared" si="44"/>
        <v>0</v>
      </c>
      <c r="AF71">
        <f t="shared" si="45"/>
        <v>0</v>
      </c>
      <c r="AG71">
        <f t="shared" si="46"/>
        <v>0</v>
      </c>
      <c r="AH71">
        <f t="shared" si="47"/>
        <v>0</v>
      </c>
      <c r="AI71">
        <f t="shared" si="48"/>
        <v>0</v>
      </c>
      <c r="AJ71">
        <f t="shared" si="49"/>
        <v>0</v>
      </c>
      <c r="AK71">
        <f t="shared" si="50"/>
        <v>0</v>
      </c>
      <c r="AL71">
        <f t="shared" si="51"/>
        <v>0</v>
      </c>
    </row>
    <row r="72" spans="1:38" ht="57.75" x14ac:dyDescent="0.25">
      <c r="A72" s="7">
        <v>74</v>
      </c>
      <c r="B72" s="51" t="s">
        <v>193</v>
      </c>
      <c r="C72" s="95" t="s">
        <v>189</v>
      </c>
      <c r="D72" s="6" t="s">
        <v>32</v>
      </c>
      <c r="E72" s="6" t="s">
        <v>24</v>
      </c>
      <c r="F72" s="97">
        <v>45017</v>
      </c>
      <c r="G72" s="51">
        <v>450</v>
      </c>
      <c r="H72" s="7"/>
      <c r="I72" s="6"/>
      <c r="Q72">
        <f t="shared" si="35"/>
        <v>450</v>
      </c>
      <c r="R72" s="4">
        <f t="shared" si="36"/>
        <v>0</v>
      </c>
      <c r="S72" s="4">
        <f t="shared" si="37"/>
        <v>0</v>
      </c>
      <c r="T72" s="4">
        <f t="shared" si="38"/>
        <v>0</v>
      </c>
      <c r="U72" s="4">
        <f t="shared" si="39"/>
        <v>0</v>
      </c>
      <c r="V72" s="4">
        <f t="shared" si="40"/>
        <v>0</v>
      </c>
      <c r="X72">
        <f t="shared" si="52"/>
        <v>0</v>
      </c>
      <c r="AB72">
        <f t="shared" si="41"/>
        <v>0</v>
      </c>
      <c r="AC72">
        <f t="shared" si="42"/>
        <v>0</v>
      </c>
      <c r="AD72">
        <f t="shared" si="43"/>
        <v>450</v>
      </c>
      <c r="AE72">
        <f t="shared" si="44"/>
        <v>0</v>
      </c>
      <c r="AF72">
        <f t="shared" si="45"/>
        <v>0</v>
      </c>
      <c r="AG72">
        <f t="shared" si="46"/>
        <v>0</v>
      </c>
      <c r="AH72">
        <f t="shared" si="47"/>
        <v>0</v>
      </c>
      <c r="AI72">
        <f t="shared" si="48"/>
        <v>0</v>
      </c>
      <c r="AJ72">
        <f t="shared" si="49"/>
        <v>0</v>
      </c>
      <c r="AK72">
        <f t="shared" si="50"/>
        <v>0</v>
      </c>
      <c r="AL72">
        <f t="shared" si="51"/>
        <v>0</v>
      </c>
    </row>
    <row r="73" spans="1:38" ht="43.5" x14ac:dyDescent="0.25">
      <c r="A73" s="7">
        <v>75</v>
      </c>
      <c r="B73" s="51" t="s">
        <v>193</v>
      </c>
      <c r="C73" s="95" t="s">
        <v>190</v>
      </c>
      <c r="D73" s="6" t="s">
        <v>35</v>
      </c>
      <c r="E73" s="6" t="s">
        <v>24</v>
      </c>
      <c r="F73" s="95" t="s">
        <v>212</v>
      </c>
      <c r="G73" s="51">
        <v>11</v>
      </c>
      <c r="H73" s="7"/>
      <c r="I73" s="6"/>
      <c r="Q73">
        <f t="shared" si="35"/>
        <v>11</v>
      </c>
      <c r="R73" s="4">
        <f t="shared" si="36"/>
        <v>0</v>
      </c>
      <c r="S73" s="4">
        <f t="shared" si="37"/>
        <v>0</v>
      </c>
      <c r="T73" s="4">
        <f t="shared" si="38"/>
        <v>0</v>
      </c>
      <c r="U73" s="4">
        <f t="shared" si="39"/>
        <v>0</v>
      </c>
      <c r="V73" s="4">
        <f t="shared" si="40"/>
        <v>0</v>
      </c>
      <c r="X73">
        <f t="shared" si="52"/>
        <v>0</v>
      </c>
      <c r="AB73">
        <f t="shared" si="41"/>
        <v>0</v>
      </c>
      <c r="AC73">
        <f t="shared" si="42"/>
        <v>0</v>
      </c>
      <c r="AD73">
        <f t="shared" si="43"/>
        <v>0</v>
      </c>
      <c r="AE73">
        <f t="shared" si="44"/>
        <v>0</v>
      </c>
      <c r="AF73">
        <f t="shared" si="45"/>
        <v>0</v>
      </c>
      <c r="AG73">
        <f t="shared" si="46"/>
        <v>11</v>
      </c>
      <c r="AH73">
        <f t="shared" si="47"/>
        <v>0</v>
      </c>
      <c r="AI73">
        <f t="shared" si="48"/>
        <v>0</v>
      </c>
      <c r="AJ73">
        <f t="shared" si="49"/>
        <v>0</v>
      </c>
      <c r="AK73">
        <f t="shared" si="50"/>
        <v>0</v>
      </c>
      <c r="AL73">
        <f t="shared" si="51"/>
        <v>0</v>
      </c>
    </row>
    <row r="74" spans="1:38" ht="30" x14ac:dyDescent="0.25">
      <c r="A74" s="7">
        <v>76</v>
      </c>
      <c r="B74" s="51" t="s">
        <v>193</v>
      </c>
      <c r="C74" s="95" t="s">
        <v>191</v>
      </c>
      <c r="D74" s="6" t="s">
        <v>37</v>
      </c>
      <c r="E74" s="6" t="s">
        <v>24</v>
      </c>
      <c r="F74" s="95" t="s">
        <v>213</v>
      </c>
      <c r="G74" s="51">
        <v>10</v>
      </c>
      <c r="H74" s="7"/>
      <c r="I74" s="6"/>
      <c r="Q74">
        <f t="shared" si="35"/>
        <v>10</v>
      </c>
      <c r="R74" s="4">
        <f t="shared" si="36"/>
        <v>0</v>
      </c>
      <c r="S74" s="4">
        <f t="shared" si="37"/>
        <v>0</v>
      </c>
      <c r="T74" s="4">
        <f t="shared" si="38"/>
        <v>0</v>
      </c>
      <c r="U74" s="4">
        <f t="shared" si="39"/>
        <v>0</v>
      </c>
      <c r="V74" s="4">
        <f t="shared" si="40"/>
        <v>0</v>
      </c>
      <c r="X74">
        <f t="shared" si="52"/>
        <v>0</v>
      </c>
      <c r="AB74">
        <f t="shared" si="41"/>
        <v>0</v>
      </c>
      <c r="AC74">
        <f t="shared" si="42"/>
        <v>0</v>
      </c>
      <c r="AD74">
        <f t="shared" si="43"/>
        <v>0</v>
      </c>
      <c r="AE74">
        <f t="shared" si="44"/>
        <v>0</v>
      </c>
      <c r="AF74">
        <f t="shared" si="45"/>
        <v>0</v>
      </c>
      <c r="AG74">
        <f t="shared" si="46"/>
        <v>0</v>
      </c>
      <c r="AH74">
        <f t="shared" si="47"/>
        <v>0</v>
      </c>
      <c r="AI74">
        <f t="shared" si="48"/>
        <v>10</v>
      </c>
      <c r="AJ74">
        <f t="shared" si="49"/>
        <v>0</v>
      </c>
      <c r="AK74">
        <f t="shared" si="50"/>
        <v>0</v>
      </c>
      <c r="AL74">
        <f t="shared" si="51"/>
        <v>0</v>
      </c>
    </row>
    <row r="75" spans="1:38" x14ac:dyDescent="0.25">
      <c r="A75" s="7">
        <v>77</v>
      </c>
      <c r="B75" s="51" t="s">
        <v>193</v>
      </c>
      <c r="C75" s="95" t="s">
        <v>192</v>
      </c>
      <c r="D75" s="6" t="s">
        <v>30</v>
      </c>
      <c r="E75" s="6" t="s">
        <v>25</v>
      </c>
      <c r="F75" s="98">
        <v>45040</v>
      </c>
      <c r="G75" s="51">
        <v>13</v>
      </c>
      <c r="H75" s="7"/>
      <c r="I75" s="6"/>
      <c r="Q75">
        <f t="shared" si="35"/>
        <v>0</v>
      </c>
      <c r="R75" s="4">
        <f t="shared" si="36"/>
        <v>13</v>
      </c>
      <c r="S75" s="4">
        <f t="shared" si="37"/>
        <v>0</v>
      </c>
      <c r="T75" s="4">
        <f t="shared" si="38"/>
        <v>0</v>
      </c>
      <c r="U75" s="4">
        <f t="shared" si="39"/>
        <v>0</v>
      </c>
      <c r="V75" s="4">
        <f t="shared" si="40"/>
        <v>0</v>
      </c>
      <c r="X75">
        <f t="shared" si="52"/>
        <v>0</v>
      </c>
      <c r="AB75">
        <f t="shared" si="41"/>
        <v>13</v>
      </c>
      <c r="AC75">
        <f t="shared" si="42"/>
        <v>0</v>
      </c>
      <c r="AD75">
        <f t="shared" si="43"/>
        <v>0</v>
      </c>
      <c r="AE75">
        <f t="shared" si="44"/>
        <v>0</v>
      </c>
      <c r="AF75">
        <f t="shared" si="45"/>
        <v>0</v>
      </c>
      <c r="AG75">
        <f t="shared" si="46"/>
        <v>0</v>
      </c>
      <c r="AH75">
        <f t="shared" si="47"/>
        <v>0</v>
      </c>
      <c r="AI75">
        <f t="shared" si="48"/>
        <v>0</v>
      </c>
      <c r="AJ75">
        <f t="shared" si="49"/>
        <v>0</v>
      </c>
      <c r="AK75">
        <f t="shared" si="50"/>
        <v>0</v>
      </c>
      <c r="AL75">
        <f t="shared" si="51"/>
        <v>0</v>
      </c>
    </row>
    <row r="76" spans="1:38" ht="126" x14ac:dyDescent="0.25">
      <c r="A76" s="7">
        <v>78</v>
      </c>
      <c r="B76" s="99" t="s">
        <v>214</v>
      </c>
      <c r="C76" s="100" t="s">
        <v>215</v>
      </c>
      <c r="D76" s="6" t="s">
        <v>30</v>
      </c>
      <c r="E76" s="6" t="s">
        <v>25</v>
      </c>
      <c r="F76" s="101" t="s">
        <v>220</v>
      </c>
      <c r="G76" s="102">
        <v>7</v>
      </c>
      <c r="H76" s="7"/>
      <c r="I76" s="6"/>
      <c r="Q76">
        <f t="shared" si="35"/>
        <v>0</v>
      </c>
      <c r="R76" s="4">
        <f t="shared" si="36"/>
        <v>7</v>
      </c>
      <c r="S76" s="4">
        <f t="shared" si="37"/>
        <v>0</v>
      </c>
      <c r="T76" s="4">
        <f t="shared" si="38"/>
        <v>0</v>
      </c>
      <c r="U76" s="4">
        <f t="shared" si="39"/>
        <v>0</v>
      </c>
      <c r="V76" s="4">
        <f t="shared" si="40"/>
        <v>0</v>
      </c>
      <c r="X76">
        <f t="shared" si="52"/>
        <v>0</v>
      </c>
      <c r="AB76">
        <f t="shared" si="41"/>
        <v>7</v>
      </c>
      <c r="AC76">
        <f t="shared" si="42"/>
        <v>0</v>
      </c>
      <c r="AD76">
        <f t="shared" si="43"/>
        <v>0</v>
      </c>
      <c r="AE76">
        <f t="shared" si="44"/>
        <v>0</v>
      </c>
      <c r="AF76">
        <f t="shared" si="45"/>
        <v>0</v>
      </c>
      <c r="AG76">
        <f t="shared" si="46"/>
        <v>0</v>
      </c>
      <c r="AH76">
        <f t="shared" si="47"/>
        <v>0</v>
      </c>
      <c r="AI76">
        <f t="shared" si="48"/>
        <v>0</v>
      </c>
      <c r="AJ76">
        <f t="shared" si="49"/>
        <v>0</v>
      </c>
      <c r="AK76">
        <f t="shared" si="50"/>
        <v>0</v>
      </c>
      <c r="AL76">
        <f t="shared" si="51"/>
        <v>0</v>
      </c>
    </row>
    <row r="77" spans="1:38" ht="141.75" x14ac:dyDescent="0.25">
      <c r="A77" s="7">
        <v>79</v>
      </c>
      <c r="B77" s="99" t="s">
        <v>214</v>
      </c>
      <c r="C77" s="100" t="s">
        <v>216</v>
      </c>
      <c r="D77" s="6" t="s">
        <v>30</v>
      </c>
      <c r="E77" s="6" t="s">
        <v>25</v>
      </c>
      <c r="F77" s="100" t="s">
        <v>221</v>
      </c>
      <c r="G77" s="103">
        <v>80</v>
      </c>
      <c r="H77" s="7"/>
      <c r="I77" s="6"/>
      <c r="Q77">
        <f t="shared" si="35"/>
        <v>0</v>
      </c>
      <c r="R77" s="4">
        <f t="shared" si="36"/>
        <v>80</v>
      </c>
      <c r="S77" s="4">
        <f t="shared" si="37"/>
        <v>0</v>
      </c>
      <c r="T77" s="4">
        <f t="shared" si="38"/>
        <v>0</v>
      </c>
      <c r="U77" s="4">
        <f t="shared" si="39"/>
        <v>0</v>
      </c>
      <c r="V77" s="4">
        <f t="shared" si="40"/>
        <v>0</v>
      </c>
      <c r="X77">
        <f t="shared" si="52"/>
        <v>0</v>
      </c>
      <c r="AB77">
        <f t="shared" si="41"/>
        <v>80</v>
      </c>
      <c r="AC77">
        <f t="shared" si="42"/>
        <v>0</v>
      </c>
      <c r="AD77">
        <f t="shared" si="43"/>
        <v>0</v>
      </c>
      <c r="AE77">
        <f t="shared" si="44"/>
        <v>0</v>
      </c>
      <c r="AF77">
        <f t="shared" si="45"/>
        <v>0</v>
      </c>
      <c r="AG77">
        <f t="shared" si="46"/>
        <v>0</v>
      </c>
      <c r="AH77">
        <f t="shared" si="47"/>
        <v>0</v>
      </c>
      <c r="AI77">
        <f t="shared" si="48"/>
        <v>0</v>
      </c>
      <c r="AJ77">
        <f t="shared" si="49"/>
        <v>0</v>
      </c>
      <c r="AK77">
        <f t="shared" si="50"/>
        <v>0</v>
      </c>
      <c r="AL77">
        <f t="shared" si="51"/>
        <v>0</v>
      </c>
    </row>
    <row r="78" spans="1:38" ht="75" x14ac:dyDescent="0.25">
      <c r="A78" s="7">
        <v>80</v>
      </c>
      <c r="B78" s="99" t="s">
        <v>214</v>
      </c>
      <c r="C78" s="57" t="s">
        <v>217</v>
      </c>
      <c r="D78" s="6" t="s">
        <v>30</v>
      </c>
      <c r="E78" s="6" t="s">
        <v>25</v>
      </c>
      <c r="F78" s="57" t="s">
        <v>222</v>
      </c>
      <c r="G78" s="104">
        <v>7</v>
      </c>
      <c r="H78" s="7"/>
      <c r="I78" s="6"/>
      <c r="Q78">
        <f t="shared" si="35"/>
        <v>0</v>
      </c>
      <c r="R78" s="4">
        <f t="shared" si="36"/>
        <v>7</v>
      </c>
      <c r="S78" s="4">
        <f t="shared" si="37"/>
        <v>0</v>
      </c>
      <c r="T78" s="4">
        <f t="shared" si="38"/>
        <v>0</v>
      </c>
      <c r="U78" s="4">
        <f t="shared" si="39"/>
        <v>0</v>
      </c>
      <c r="V78" s="4">
        <f t="shared" si="40"/>
        <v>0</v>
      </c>
      <c r="X78">
        <f t="shared" si="52"/>
        <v>0</v>
      </c>
      <c r="AB78">
        <f t="shared" si="41"/>
        <v>7</v>
      </c>
      <c r="AC78">
        <f t="shared" si="42"/>
        <v>0</v>
      </c>
      <c r="AD78">
        <f t="shared" si="43"/>
        <v>0</v>
      </c>
      <c r="AE78">
        <f t="shared" si="44"/>
        <v>0</v>
      </c>
      <c r="AF78">
        <f t="shared" si="45"/>
        <v>0</v>
      </c>
      <c r="AG78">
        <f t="shared" si="46"/>
        <v>0</v>
      </c>
      <c r="AH78">
        <f t="shared" si="47"/>
        <v>0</v>
      </c>
      <c r="AI78">
        <f t="shared" si="48"/>
        <v>0</v>
      </c>
      <c r="AJ78">
        <f t="shared" si="49"/>
        <v>0</v>
      </c>
      <c r="AK78">
        <f t="shared" si="50"/>
        <v>0</v>
      </c>
      <c r="AL78">
        <f t="shared" si="51"/>
        <v>0</v>
      </c>
    </row>
    <row r="79" spans="1:38" ht="30" x14ac:dyDescent="0.25">
      <c r="A79" s="7">
        <v>81</v>
      </c>
      <c r="B79" s="99" t="s">
        <v>214</v>
      </c>
      <c r="C79" s="57" t="s">
        <v>218</v>
      </c>
      <c r="D79" s="6" t="s">
        <v>30</v>
      </c>
      <c r="E79" s="6" t="s">
        <v>24</v>
      </c>
      <c r="F79" s="57" t="s">
        <v>223</v>
      </c>
      <c r="G79" s="52">
        <v>8</v>
      </c>
      <c r="H79" s="7"/>
      <c r="I79" s="6"/>
      <c r="Q79">
        <f t="shared" si="35"/>
        <v>8</v>
      </c>
      <c r="R79" s="4">
        <f t="shared" si="36"/>
        <v>0</v>
      </c>
      <c r="S79" s="4">
        <f t="shared" si="37"/>
        <v>0</v>
      </c>
      <c r="T79" s="4">
        <f t="shared" si="38"/>
        <v>0</v>
      </c>
      <c r="U79" s="4">
        <f t="shared" si="39"/>
        <v>0</v>
      </c>
      <c r="V79" s="4">
        <f t="shared" si="40"/>
        <v>0</v>
      </c>
      <c r="X79">
        <f t="shared" si="52"/>
        <v>0</v>
      </c>
      <c r="AB79">
        <f t="shared" si="41"/>
        <v>8</v>
      </c>
      <c r="AC79">
        <f t="shared" si="42"/>
        <v>0</v>
      </c>
      <c r="AD79">
        <f t="shared" si="43"/>
        <v>0</v>
      </c>
      <c r="AE79">
        <f t="shared" si="44"/>
        <v>0</v>
      </c>
      <c r="AF79">
        <f t="shared" si="45"/>
        <v>0</v>
      </c>
      <c r="AG79">
        <f t="shared" si="46"/>
        <v>0</v>
      </c>
      <c r="AH79">
        <f t="shared" si="47"/>
        <v>0</v>
      </c>
      <c r="AI79">
        <f t="shared" si="48"/>
        <v>0</v>
      </c>
      <c r="AJ79">
        <f t="shared" si="49"/>
        <v>0</v>
      </c>
      <c r="AK79">
        <f t="shared" si="50"/>
        <v>0</v>
      </c>
      <c r="AL79">
        <f t="shared" si="51"/>
        <v>0</v>
      </c>
    </row>
    <row r="80" spans="1:38" ht="45" x14ac:dyDescent="0.25">
      <c r="A80" s="7">
        <v>83</v>
      </c>
      <c r="B80" s="99" t="s">
        <v>214</v>
      </c>
      <c r="C80" s="50" t="s">
        <v>219</v>
      </c>
      <c r="D80" s="6" t="s">
        <v>30</v>
      </c>
      <c r="E80" s="6" t="s">
        <v>24</v>
      </c>
      <c r="F80" s="50" t="s">
        <v>224</v>
      </c>
      <c r="G80" s="85">
        <v>33</v>
      </c>
      <c r="H80" s="7"/>
      <c r="I80" s="6"/>
      <c r="Q80">
        <f t="shared" si="35"/>
        <v>33</v>
      </c>
      <c r="R80" s="4">
        <f t="shared" si="36"/>
        <v>0</v>
      </c>
      <c r="S80" s="4">
        <f t="shared" si="37"/>
        <v>0</v>
      </c>
      <c r="T80" s="4">
        <f t="shared" si="38"/>
        <v>0</v>
      </c>
      <c r="U80" s="4">
        <f t="shared" si="39"/>
        <v>0</v>
      </c>
      <c r="V80" s="4">
        <f t="shared" si="40"/>
        <v>0</v>
      </c>
      <c r="X80">
        <f t="shared" si="52"/>
        <v>0</v>
      </c>
      <c r="AB80">
        <f t="shared" si="41"/>
        <v>33</v>
      </c>
      <c r="AC80">
        <f t="shared" si="42"/>
        <v>0</v>
      </c>
      <c r="AD80">
        <f t="shared" si="43"/>
        <v>0</v>
      </c>
      <c r="AE80">
        <f t="shared" si="44"/>
        <v>0</v>
      </c>
      <c r="AF80">
        <f t="shared" si="45"/>
        <v>0</v>
      </c>
      <c r="AG80">
        <f t="shared" si="46"/>
        <v>0</v>
      </c>
      <c r="AH80">
        <f t="shared" si="47"/>
        <v>0</v>
      </c>
      <c r="AI80">
        <f t="shared" si="48"/>
        <v>0</v>
      </c>
      <c r="AJ80">
        <f t="shared" si="49"/>
        <v>0</v>
      </c>
      <c r="AK80">
        <f t="shared" si="50"/>
        <v>0</v>
      </c>
      <c r="AL80">
        <f t="shared" si="51"/>
        <v>0</v>
      </c>
    </row>
    <row r="81" spans="1:39" x14ac:dyDescent="0.25">
      <c r="A81" s="7">
        <v>84</v>
      </c>
      <c r="B81" s="16"/>
      <c r="C81" s="73"/>
      <c r="D81" s="6" t="s">
        <v>43</v>
      </c>
      <c r="E81" s="6"/>
      <c r="F81" s="83"/>
      <c r="G81" s="7"/>
      <c r="H81" s="7"/>
      <c r="I81" s="6"/>
      <c r="Q81">
        <f t="shared" si="35"/>
        <v>0</v>
      </c>
      <c r="R81" s="4">
        <f t="shared" si="36"/>
        <v>0</v>
      </c>
      <c r="S81" s="4">
        <f t="shared" si="37"/>
        <v>0</v>
      </c>
      <c r="T81" s="4">
        <f t="shared" si="38"/>
        <v>0</v>
      </c>
      <c r="U81" s="4">
        <f t="shared" si="39"/>
        <v>0</v>
      </c>
      <c r="V81" s="4">
        <f t="shared" si="40"/>
        <v>0</v>
      </c>
      <c r="X81">
        <f t="shared" si="52"/>
        <v>0</v>
      </c>
      <c r="AB81">
        <f t="shared" si="41"/>
        <v>0</v>
      </c>
      <c r="AC81">
        <f t="shared" si="42"/>
        <v>0</v>
      </c>
      <c r="AD81">
        <f t="shared" si="43"/>
        <v>0</v>
      </c>
      <c r="AE81">
        <f t="shared" si="44"/>
        <v>0</v>
      </c>
      <c r="AF81">
        <f t="shared" si="45"/>
        <v>0</v>
      </c>
      <c r="AG81">
        <f t="shared" si="46"/>
        <v>0</v>
      </c>
      <c r="AH81">
        <f t="shared" si="47"/>
        <v>0</v>
      </c>
      <c r="AI81">
        <f t="shared" si="48"/>
        <v>0</v>
      </c>
      <c r="AJ81">
        <f t="shared" si="49"/>
        <v>0</v>
      </c>
      <c r="AK81">
        <f t="shared" si="50"/>
        <v>0</v>
      </c>
      <c r="AL81">
        <f t="shared" si="51"/>
        <v>0</v>
      </c>
    </row>
    <row r="82" spans="1:39" x14ac:dyDescent="0.25">
      <c r="A82" s="7">
        <v>85</v>
      </c>
      <c r="B82" s="16"/>
      <c r="C82" s="73"/>
      <c r="D82" s="6" t="s">
        <v>43</v>
      </c>
      <c r="E82" s="6"/>
      <c r="F82" s="83"/>
      <c r="G82" s="7"/>
      <c r="H82" s="7"/>
      <c r="I82" s="6"/>
      <c r="Q82">
        <f t="shared" si="35"/>
        <v>0</v>
      </c>
      <c r="R82" s="4">
        <f t="shared" si="36"/>
        <v>0</v>
      </c>
      <c r="S82" s="4">
        <f t="shared" si="37"/>
        <v>0</v>
      </c>
      <c r="T82" s="4">
        <f t="shared" si="38"/>
        <v>0</v>
      </c>
      <c r="U82" s="4">
        <f t="shared" si="39"/>
        <v>0</v>
      </c>
      <c r="V82" s="4">
        <f t="shared" si="40"/>
        <v>0</v>
      </c>
      <c r="X82">
        <f t="shared" si="52"/>
        <v>0</v>
      </c>
      <c r="AB82">
        <f t="shared" si="41"/>
        <v>0</v>
      </c>
      <c r="AC82">
        <f t="shared" si="42"/>
        <v>0</v>
      </c>
      <c r="AD82">
        <f t="shared" si="43"/>
        <v>0</v>
      </c>
      <c r="AE82">
        <f t="shared" si="44"/>
        <v>0</v>
      </c>
      <c r="AF82">
        <f t="shared" si="45"/>
        <v>0</v>
      </c>
      <c r="AG82">
        <f t="shared" si="46"/>
        <v>0</v>
      </c>
      <c r="AH82">
        <f t="shared" si="47"/>
        <v>0</v>
      </c>
      <c r="AI82">
        <f t="shared" si="48"/>
        <v>0</v>
      </c>
      <c r="AJ82">
        <f t="shared" si="49"/>
        <v>0</v>
      </c>
      <c r="AK82">
        <f t="shared" si="50"/>
        <v>0</v>
      </c>
      <c r="AL82">
        <f t="shared" si="51"/>
        <v>0</v>
      </c>
    </row>
    <row r="83" spans="1:39" x14ac:dyDescent="0.25">
      <c r="A83" s="7">
        <v>86</v>
      </c>
      <c r="B83" s="16"/>
      <c r="C83" s="73"/>
      <c r="D83" s="6" t="s">
        <v>43</v>
      </c>
      <c r="E83" s="6"/>
      <c r="F83" s="83"/>
      <c r="G83" s="7"/>
      <c r="H83" s="7"/>
      <c r="I83" s="6"/>
      <c r="Q83">
        <f t="shared" si="35"/>
        <v>0</v>
      </c>
      <c r="R83" s="4">
        <f t="shared" si="36"/>
        <v>0</v>
      </c>
      <c r="S83" s="4">
        <f t="shared" si="37"/>
        <v>0</v>
      </c>
      <c r="T83" s="4">
        <f t="shared" si="38"/>
        <v>0</v>
      </c>
      <c r="U83" s="4">
        <f t="shared" si="39"/>
        <v>0</v>
      </c>
      <c r="V83" s="4">
        <f t="shared" si="40"/>
        <v>0</v>
      </c>
      <c r="X83">
        <f t="shared" si="52"/>
        <v>0</v>
      </c>
      <c r="AB83">
        <f t="shared" si="41"/>
        <v>0</v>
      </c>
      <c r="AC83">
        <f t="shared" si="42"/>
        <v>0</v>
      </c>
      <c r="AD83">
        <f t="shared" si="43"/>
        <v>0</v>
      </c>
      <c r="AE83">
        <f t="shared" si="44"/>
        <v>0</v>
      </c>
      <c r="AF83">
        <f t="shared" si="45"/>
        <v>0</v>
      </c>
      <c r="AG83">
        <f t="shared" si="46"/>
        <v>0</v>
      </c>
      <c r="AH83">
        <f t="shared" si="47"/>
        <v>0</v>
      </c>
      <c r="AI83">
        <f t="shared" si="48"/>
        <v>0</v>
      </c>
      <c r="AJ83">
        <f t="shared" si="49"/>
        <v>0</v>
      </c>
      <c r="AK83">
        <f t="shared" si="50"/>
        <v>0</v>
      </c>
      <c r="AL83">
        <f t="shared" si="51"/>
        <v>0</v>
      </c>
    </row>
    <row r="84" spans="1:39" x14ac:dyDescent="0.25">
      <c r="A84" s="7">
        <v>87</v>
      </c>
      <c r="B84" s="16"/>
      <c r="C84" s="73"/>
      <c r="D84" s="6" t="s">
        <v>43</v>
      </c>
      <c r="E84" s="6"/>
      <c r="F84" s="83"/>
      <c r="G84" s="7"/>
      <c r="H84" s="7"/>
      <c r="I84" s="6"/>
      <c r="Q84">
        <f t="shared" si="35"/>
        <v>0</v>
      </c>
      <c r="R84" s="4">
        <f t="shared" si="36"/>
        <v>0</v>
      </c>
      <c r="S84" s="4">
        <f t="shared" si="37"/>
        <v>0</v>
      </c>
      <c r="T84" s="4">
        <f t="shared" si="38"/>
        <v>0</v>
      </c>
      <c r="U84" s="4">
        <f t="shared" si="39"/>
        <v>0</v>
      </c>
      <c r="V84" s="4">
        <f t="shared" si="40"/>
        <v>0</v>
      </c>
      <c r="X84">
        <f t="shared" si="52"/>
        <v>0</v>
      </c>
      <c r="AB84">
        <f t="shared" si="41"/>
        <v>0</v>
      </c>
      <c r="AC84">
        <f t="shared" si="42"/>
        <v>0</v>
      </c>
      <c r="AD84">
        <f t="shared" si="43"/>
        <v>0</v>
      </c>
      <c r="AE84">
        <f t="shared" si="44"/>
        <v>0</v>
      </c>
      <c r="AF84">
        <f t="shared" si="45"/>
        <v>0</v>
      </c>
      <c r="AG84">
        <f t="shared" si="46"/>
        <v>0</v>
      </c>
      <c r="AH84">
        <f t="shared" si="47"/>
        <v>0</v>
      </c>
      <c r="AI84">
        <f t="shared" si="48"/>
        <v>0</v>
      </c>
      <c r="AJ84">
        <f t="shared" si="49"/>
        <v>0</v>
      </c>
      <c r="AK84">
        <f t="shared" si="50"/>
        <v>0</v>
      </c>
      <c r="AL84">
        <f t="shared" si="51"/>
        <v>0</v>
      </c>
    </row>
    <row r="85" spans="1:39" x14ac:dyDescent="0.25">
      <c r="A85" s="7">
        <v>88</v>
      </c>
      <c r="B85" s="16"/>
      <c r="C85" s="73"/>
      <c r="D85" s="6" t="s">
        <v>43</v>
      </c>
      <c r="E85" s="6"/>
      <c r="F85" s="83"/>
      <c r="G85" s="7"/>
      <c r="H85" s="7"/>
      <c r="I85" s="6"/>
      <c r="Q85">
        <f t="shared" si="35"/>
        <v>0</v>
      </c>
      <c r="R85" s="4">
        <f t="shared" si="36"/>
        <v>0</v>
      </c>
      <c r="S85" s="4">
        <f t="shared" si="37"/>
        <v>0</v>
      </c>
      <c r="T85" s="4">
        <f t="shared" si="38"/>
        <v>0</v>
      </c>
      <c r="U85" s="4">
        <f t="shared" si="39"/>
        <v>0</v>
      </c>
      <c r="V85" s="4">
        <f t="shared" si="40"/>
        <v>0</v>
      </c>
      <c r="X85">
        <f t="shared" si="52"/>
        <v>0</v>
      </c>
      <c r="AB85">
        <f t="shared" si="41"/>
        <v>0</v>
      </c>
      <c r="AC85">
        <f t="shared" si="42"/>
        <v>0</v>
      </c>
      <c r="AD85">
        <f t="shared" si="43"/>
        <v>0</v>
      </c>
      <c r="AE85">
        <f t="shared" si="44"/>
        <v>0</v>
      </c>
      <c r="AF85">
        <f t="shared" si="45"/>
        <v>0</v>
      </c>
      <c r="AG85">
        <f t="shared" si="46"/>
        <v>0</v>
      </c>
      <c r="AH85">
        <f t="shared" si="47"/>
        <v>0</v>
      </c>
      <c r="AI85">
        <f t="shared" si="48"/>
        <v>0</v>
      </c>
      <c r="AJ85">
        <f t="shared" si="49"/>
        <v>0</v>
      </c>
      <c r="AK85">
        <f t="shared" si="50"/>
        <v>0</v>
      </c>
      <c r="AL85">
        <f t="shared" si="51"/>
        <v>0</v>
      </c>
    </row>
    <row r="86" spans="1:39" x14ac:dyDescent="0.25">
      <c r="A86" s="7">
        <v>89</v>
      </c>
      <c r="B86" s="16"/>
      <c r="C86" s="73"/>
      <c r="D86" s="6" t="s">
        <v>43</v>
      </c>
      <c r="E86" s="6"/>
      <c r="F86" s="83"/>
      <c r="G86" s="7"/>
      <c r="H86" s="7"/>
      <c r="I86" s="6"/>
      <c r="Q86">
        <f t="shared" si="35"/>
        <v>0</v>
      </c>
      <c r="R86" s="4">
        <f t="shared" si="36"/>
        <v>0</v>
      </c>
      <c r="S86" s="4">
        <f t="shared" si="37"/>
        <v>0</v>
      </c>
      <c r="T86" s="4">
        <f t="shared" si="38"/>
        <v>0</v>
      </c>
      <c r="U86" s="4">
        <f t="shared" si="39"/>
        <v>0</v>
      </c>
      <c r="V86" s="4">
        <f t="shared" si="40"/>
        <v>0</v>
      </c>
      <c r="X86">
        <f t="shared" si="52"/>
        <v>0</v>
      </c>
      <c r="AB86">
        <f t="shared" si="41"/>
        <v>0</v>
      </c>
      <c r="AC86">
        <f t="shared" si="42"/>
        <v>0</v>
      </c>
      <c r="AD86">
        <f t="shared" si="43"/>
        <v>0</v>
      </c>
      <c r="AE86">
        <f t="shared" si="44"/>
        <v>0</v>
      </c>
      <c r="AF86">
        <f t="shared" si="45"/>
        <v>0</v>
      </c>
      <c r="AG86">
        <f t="shared" si="46"/>
        <v>0</v>
      </c>
      <c r="AH86">
        <f t="shared" si="47"/>
        <v>0</v>
      </c>
      <c r="AI86">
        <f t="shared" si="48"/>
        <v>0</v>
      </c>
      <c r="AJ86">
        <f t="shared" si="49"/>
        <v>0</v>
      </c>
      <c r="AK86">
        <f t="shared" si="50"/>
        <v>0</v>
      </c>
      <c r="AL86">
        <f t="shared" si="51"/>
        <v>0</v>
      </c>
    </row>
    <row r="87" spans="1:39" x14ac:dyDescent="0.25">
      <c r="A87" s="7">
        <v>90</v>
      </c>
      <c r="B87" s="16"/>
      <c r="C87" s="73"/>
      <c r="D87" s="6" t="s">
        <v>43</v>
      </c>
      <c r="E87" s="6"/>
      <c r="F87" s="83"/>
      <c r="G87" s="7"/>
      <c r="H87" s="7"/>
      <c r="I87" s="6"/>
      <c r="Q87">
        <f t="shared" si="35"/>
        <v>0</v>
      </c>
      <c r="R87" s="4">
        <f t="shared" si="36"/>
        <v>0</v>
      </c>
      <c r="S87" s="4">
        <f t="shared" si="37"/>
        <v>0</v>
      </c>
      <c r="T87" s="4">
        <f t="shared" si="38"/>
        <v>0</v>
      </c>
      <c r="U87" s="4">
        <f t="shared" si="39"/>
        <v>0</v>
      </c>
      <c r="V87" s="4">
        <f t="shared" si="40"/>
        <v>0</v>
      </c>
      <c r="X87">
        <f t="shared" si="52"/>
        <v>0</v>
      </c>
      <c r="AB87">
        <f t="shared" si="41"/>
        <v>0</v>
      </c>
      <c r="AC87">
        <f t="shared" si="42"/>
        <v>0</v>
      </c>
      <c r="AD87">
        <f t="shared" si="43"/>
        <v>0</v>
      </c>
      <c r="AE87">
        <f t="shared" si="44"/>
        <v>0</v>
      </c>
      <c r="AF87">
        <f t="shared" si="45"/>
        <v>0</v>
      </c>
      <c r="AG87">
        <f t="shared" si="46"/>
        <v>0</v>
      </c>
      <c r="AH87">
        <f t="shared" si="47"/>
        <v>0</v>
      </c>
      <c r="AI87">
        <f t="shared" si="48"/>
        <v>0</v>
      </c>
      <c r="AJ87">
        <f t="shared" si="49"/>
        <v>0</v>
      </c>
      <c r="AK87">
        <f t="shared" si="50"/>
        <v>0</v>
      </c>
      <c r="AL87">
        <f t="shared" si="51"/>
        <v>0</v>
      </c>
    </row>
    <row r="88" spans="1:39" x14ac:dyDescent="0.25">
      <c r="A88" s="7">
        <v>91</v>
      </c>
      <c r="B88" s="16"/>
      <c r="C88" s="73"/>
      <c r="D88" s="6" t="s">
        <v>43</v>
      </c>
      <c r="E88" s="6"/>
      <c r="F88" s="83"/>
      <c r="G88" s="7"/>
      <c r="H88" s="7"/>
      <c r="I88" s="6"/>
      <c r="Q88">
        <f t="shared" si="35"/>
        <v>0</v>
      </c>
      <c r="R88" s="4">
        <f t="shared" si="36"/>
        <v>0</v>
      </c>
      <c r="S88" s="4">
        <f t="shared" si="37"/>
        <v>0</v>
      </c>
      <c r="T88" s="4">
        <f t="shared" si="38"/>
        <v>0</v>
      </c>
      <c r="U88" s="4">
        <f t="shared" si="39"/>
        <v>0</v>
      </c>
      <c r="V88" s="4">
        <f t="shared" si="40"/>
        <v>0</v>
      </c>
      <c r="X88">
        <f t="shared" si="52"/>
        <v>0</v>
      </c>
      <c r="AB88">
        <f t="shared" si="41"/>
        <v>0</v>
      </c>
      <c r="AC88">
        <f t="shared" si="42"/>
        <v>0</v>
      </c>
      <c r="AD88">
        <f t="shared" si="43"/>
        <v>0</v>
      </c>
      <c r="AE88">
        <f t="shared" si="44"/>
        <v>0</v>
      </c>
      <c r="AF88">
        <f t="shared" si="45"/>
        <v>0</v>
      </c>
      <c r="AG88">
        <f t="shared" si="46"/>
        <v>0</v>
      </c>
      <c r="AH88">
        <f t="shared" si="47"/>
        <v>0</v>
      </c>
      <c r="AI88">
        <f t="shared" si="48"/>
        <v>0</v>
      </c>
      <c r="AJ88">
        <f t="shared" si="49"/>
        <v>0</v>
      </c>
      <c r="AK88">
        <f t="shared" si="50"/>
        <v>0</v>
      </c>
      <c r="AL88">
        <f t="shared" si="51"/>
        <v>0</v>
      </c>
    </row>
    <row r="89" spans="1:39" x14ac:dyDescent="0.25">
      <c r="A89" s="7">
        <v>92</v>
      </c>
      <c r="B89" s="16"/>
      <c r="C89" s="73"/>
      <c r="D89" s="6" t="s">
        <v>43</v>
      </c>
      <c r="E89" s="6"/>
      <c r="F89" s="67"/>
      <c r="G89" s="7"/>
      <c r="H89" s="7"/>
      <c r="I89" s="6"/>
      <c r="Q89">
        <f>IF(E89="Participación para el Diagnóstico de necesidades e identificación de Problemas",+G89,0)</f>
        <v>0</v>
      </c>
      <c r="R89" s="4">
        <f>IF(E89="Planeación y Presupuesto Participativo",+G89,0)</f>
        <v>0</v>
      </c>
      <c r="S89" s="4">
        <f>IF(E89="Consulta Ciudadana",+G89,0)</f>
        <v>0</v>
      </c>
      <c r="T89" s="4">
        <f>IF(E89="Colaboración e innovación Abierta",+G89,0)</f>
        <v>0</v>
      </c>
      <c r="U89" s="4">
        <f>IF(E89="Rendición Cuentas",+G89,0)</f>
        <v>0</v>
      </c>
      <c r="V89" s="4">
        <f>IF(E89="Control Social",+G89,0)</f>
        <v>0</v>
      </c>
      <c r="X89">
        <f t="shared" si="52"/>
        <v>0</v>
      </c>
      <c r="AB89">
        <f>IF(D89="Instituciones de Estado",G89,0)</f>
        <v>0</v>
      </c>
      <c r="AC89">
        <f>IF(D89="Organismos de Control",G89,0)</f>
        <v>0</v>
      </c>
      <c r="AD89">
        <f>IF(D89="Sector Educativo",G89,0)</f>
        <v>0</v>
      </c>
      <c r="AE89">
        <f>IF(D89="Empresas de Servicios Públicos",G89,0)</f>
        <v>0</v>
      </c>
      <c r="AF89">
        <f>IF(D89="Sector Empresarial",G89,0)</f>
        <v>0</v>
      </c>
      <c r="AG89">
        <f>IF(D89="Organizaciones Sociales y Comunitarias",G89,0)</f>
        <v>0</v>
      </c>
      <c r="AH89">
        <f>IF(D89="Grupos Étnicos",G89,0)</f>
        <v>0</v>
      </c>
      <c r="AI89">
        <f>IF(D89="Ciudadanos",G89,0)</f>
        <v>0</v>
      </c>
      <c r="AJ89">
        <f>IF(D89="Otros",G89,0)</f>
        <v>0</v>
      </c>
      <c r="AK89">
        <f>IF(D89="Interinstitucional Estado-Sector Educativo-Sector Empresarial",G89,0)</f>
        <v>0</v>
      </c>
      <c r="AL89">
        <f>IF(D89="Interinstitucional Estado-Sector Empresarial-Ciudadano",G89,0)</f>
        <v>0</v>
      </c>
    </row>
    <row r="90" spans="1:39" x14ac:dyDescent="0.25">
      <c r="A90" s="7">
        <v>93</v>
      </c>
      <c r="B90" s="16"/>
      <c r="C90" s="73"/>
      <c r="D90" s="6" t="s">
        <v>43</v>
      </c>
      <c r="E90" s="6"/>
      <c r="F90" s="67"/>
      <c r="G90" s="7"/>
      <c r="H90" s="7"/>
      <c r="I90" s="6"/>
      <c r="Q90">
        <f>IF(E90="Participación para el Diagnóstico de necesidades e identificación de Problemas",+G90,0)</f>
        <v>0</v>
      </c>
      <c r="R90" s="4">
        <f>IF(E90="Planeación y Presupuesto Participativo",+G90,0)</f>
        <v>0</v>
      </c>
      <c r="S90" s="4">
        <f>IF(E90="Consulta Ciudadana",+G90,0)</f>
        <v>0</v>
      </c>
      <c r="T90" s="4">
        <f>IF(E90="Colaboración e innovación Abierta",+G90,0)</f>
        <v>0</v>
      </c>
      <c r="U90" s="4">
        <f>IF(E90="Rendición Cuentas",+G90,0)</f>
        <v>0</v>
      </c>
      <c r="V90" s="4">
        <f>IF(E90="Control Social",+G90,0)</f>
        <v>0</v>
      </c>
      <c r="X90">
        <f t="shared" si="52"/>
        <v>0</v>
      </c>
    </row>
    <row r="91" spans="1:39" x14ac:dyDescent="0.25">
      <c r="A91" s="2">
        <v>94</v>
      </c>
      <c r="B91" s="16"/>
      <c r="C91" s="74"/>
      <c r="D91" s="6" t="s">
        <v>43</v>
      </c>
      <c r="E91" s="49"/>
      <c r="F91" s="67"/>
      <c r="Q91">
        <f>IF(E91="Participación para el Diagnóstico de necesidades e identificación de Problemas",+G91,0)</f>
        <v>0</v>
      </c>
      <c r="R91" s="4">
        <f>IF(E91="Planeación y Presupuesto Participativo",+G91,0)</f>
        <v>0</v>
      </c>
      <c r="S91" s="4">
        <f>IF(E91="Consulta Ciudadana",+G91,0)</f>
        <v>0</v>
      </c>
      <c r="T91" s="4">
        <f>IF(E91="Colaboración e innovación Abierta",+G91,0)</f>
        <v>0</v>
      </c>
      <c r="U91" s="4">
        <f>IF(E91="Rendición Cuentas",+G91,0)</f>
        <v>0</v>
      </c>
      <c r="V91" s="4">
        <f>IF(E91="Control Social",+G91,0)</f>
        <v>0</v>
      </c>
      <c r="X91">
        <f t="shared" si="52"/>
        <v>0</v>
      </c>
      <c r="AB91">
        <f>IF(D90="Instituciones de Estado",G90,0)</f>
        <v>0</v>
      </c>
      <c r="AC91">
        <f>IF(D90="Organismos de Control",G90,0)</f>
        <v>0</v>
      </c>
      <c r="AD91">
        <f>IF(D90="Sector Educativo",G90,0)</f>
        <v>0</v>
      </c>
      <c r="AE91">
        <f>IF(D90="Empresas de Servicios Públicos",G90,0)</f>
        <v>0</v>
      </c>
      <c r="AF91">
        <f>IF(D90="Sector Empresarial",G90,0)</f>
        <v>0</v>
      </c>
      <c r="AG91">
        <f>IF(D90="Organizaciones Sociales y Comunitarias",G90,0)</f>
        <v>0</v>
      </c>
      <c r="AH91">
        <f>IF(D90="Grupos Étnicos",G90,0)</f>
        <v>0</v>
      </c>
      <c r="AI91">
        <f>IF(D90="Ciudadanos",G90,0)</f>
        <v>0</v>
      </c>
      <c r="AJ91">
        <f>IF(D90="Otros",G90,0)</f>
        <v>0</v>
      </c>
      <c r="AK91">
        <f>IF(D90="Interinstitucional Estado-Sector Educativo-Sector Empresarial",G90,0)</f>
        <v>0</v>
      </c>
      <c r="AL91">
        <f>IF(D90="Interinstitucional Estado-Sector Empresarial-Ciudadano",G90,0)</f>
        <v>0</v>
      </c>
    </row>
    <row r="92" spans="1:39" x14ac:dyDescent="0.25">
      <c r="A92" s="7">
        <v>95</v>
      </c>
      <c r="B92" s="16"/>
      <c r="C92" s="73"/>
      <c r="D92" s="6" t="s">
        <v>43</v>
      </c>
      <c r="E92" s="6"/>
      <c r="F92" s="67"/>
      <c r="G92" s="7"/>
      <c r="H92" s="7"/>
      <c r="I92" s="6"/>
      <c r="Q92">
        <f>IF(E92="Participación para el Diagnóstico de necesidades e identificación de Problemas",+G92,0)</f>
        <v>0</v>
      </c>
      <c r="R92" s="4">
        <f>IF(E92="Planeación y Presupuesto Participativo",+G92,0)</f>
        <v>0</v>
      </c>
      <c r="S92" s="4">
        <f>IF(E92="Consulta Ciudadana",+G92,0)</f>
        <v>0</v>
      </c>
      <c r="T92" s="4">
        <f>IF(E92="Colaboración e innovación Abierta",+G92,0)</f>
        <v>0</v>
      </c>
      <c r="U92" s="4">
        <f>IF(E92="Rendición Cuentas",+G92,0)</f>
        <v>0</v>
      </c>
      <c r="V92" s="4">
        <f>IF(E92="Control Social",+G92,0)</f>
        <v>0</v>
      </c>
      <c r="X92">
        <f t="shared" si="52"/>
        <v>0</v>
      </c>
    </row>
    <row r="93" spans="1:39" x14ac:dyDescent="0.25">
      <c r="B93" s="10"/>
      <c r="C93" s="75"/>
      <c r="D93" s="15"/>
      <c r="E93" s="15"/>
      <c r="F93" s="68"/>
    </row>
    <row r="94" spans="1:39" x14ac:dyDescent="0.25">
      <c r="B94" s="10"/>
      <c r="E94" s="2">
        <f>COUNTA(E2:E93)</f>
        <v>69</v>
      </c>
      <c r="G94" s="2">
        <f>SUM(G2:G93)</f>
        <v>1669</v>
      </c>
      <c r="Q94" s="2">
        <f t="shared" ref="Q94:V94" si="53">SUM(Q2:Q92)</f>
        <v>1340</v>
      </c>
      <c r="R94" s="2">
        <f t="shared" si="53"/>
        <v>329</v>
      </c>
      <c r="S94" s="2">
        <f t="shared" si="53"/>
        <v>0</v>
      </c>
      <c r="T94" s="2">
        <f t="shared" si="53"/>
        <v>0</v>
      </c>
      <c r="U94" s="2">
        <f t="shared" si="53"/>
        <v>0</v>
      </c>
      <c r="V94" s="2">
        <f t="shared" si="53"/>
        <v>0</v>
      </c>
      <c r="W94" s="2">
        <f>SUM(Q94:V94)</f>
        <v>1669</v>
      </c>
      <c r="X94" s="2">
        <f>SUM(X2:X92)</f>
        <v>9</v>
      </c>
      <c r="AB94" s="2">
        <f>SUM(AB2:AB91)</f>
        <v>370</v>
      </c>
      <c r="AC94" s="2">
        <f t="shared" ref="AC94:AL94" si="54">SUM(AC2:AC91)</f>
        <v>0</v>
      </c>
      <c r="AD94" s="2">
        <f t="shared" si="54"/>
        <v>580</v>
      </c>
      <c r="AE94" s="2">
        <f t="shared" si="54"/>
        <v>0</v>
      </c>
      <c r="AF94" s="2">
        <f t="shared" si="54"/>
        <v>0</v>
      </c>
      <c r="AG94" s="2">
        <f t="shared" si="54"/>
        <v>258</v>
      </c>
      <c r="AH94" s="2">
        <f t="shared" si="54"/>
        <v>0</v>
      </c>
      <c r="AI94" s="2">
        <f t="shared" si="54"/>
        <v>215</v>
      </c>
      <c r="AJ94" s="2">
        <f t="shared" si="54"/>
        <v>29</v>
      </c>
      <c r="AK94" s="2">
        <f t="shared" si="54"/>
        <v>0</v>
      </c>
      <c r="AL94" s="2">
        <f t="shared" si="54"/>
        <v>217</v>
      </c>
      <c r="AM94" s="2">
        <f>SUM(AB94:AL94)</f>
        <v>1669</v>
      </c>
    </row>
    <row r="95" spans="1:39" x14ac:dyDescent="0.25">
      <c r="B95" s="10"/>
    </row>
    <row r="96" spans="1:39" x14ac:dyDescent="0.25">
      <c r="B96" s="10"/>
    </row>
    <row r="97" spans="2:2" x14ac:dyDescent="0.25">
      <c r="B97" s="10"/>
    </row>
    <row r="98" spans="2:2" x14ac:dyDescent="0.25">
      <c r="B98" s="10"/>
    </row>
    <row r="99" spans="2:2" x14ac:dyDescent="0.25">
      <c r="B99" s="10"/>
    </row>
    <row r="100" spans="2:2" x14ac:dyDescent="0.25">
      <c r="B100" s="10"/>
    </row>
    <row r="101" spans="2:2" x14ac:dyDescent="0.25">
      <c r="B101" s="10"/>
    </row>
    <row r="102" spans="2:2" x14ac:dyDescent="0.25">
      <c r="B102" s="10"/>
    </row>
    <row r="103" spans="2:2" x14ac:dyDescent="0.25">
      <c r="B103" s="10"/>
    </row>
    <row r="104" spans="2:2" x14ac:dyDescent="0.25">
      <c r="B104" s="10"/>
    </row>
    <row r="105" spans="2:2" x14ac:dyDescent="0.25">
      <c r="B105" s="10"/>
    </row>
    <row r="106" spans="2:2" x14ac:dyDescent="0.25">
      <c r="B106" s="10"/>
    </row>
    <row r="107" spans="2:2" x14ac:dyDescent="0.25">
      <c r="B107" s="10"/>
    </row>
    <row r="108" spans="2:2" x14ac:dyDescent="0.25">
      <c r="B108" s="10"/>
    </row>
    <row r="109" spans="2:2" x14ac:dyDescent="0.25">
      <c r="B109" s="10"/>
    </row>
    <row r="110" spans="2:2" x14ac:dyDescent="0.25">
      <c r="B110" s="10"/>
    </row>
  </sheetData>
  <sheetProtection algorithmName="SHA-512" hashValue="20xfW/Sj4m9QtSbOGk8WdyPNCMWkQ0+p+4FPlqLHTxd+wBPXiQ00CF8jwuOjGoHYxRFp7yr18iSebimnulBayg==" saltValue="VzV7jwQHAlMH4zcbnmalxA==" spinCount="100000" sheet="1" objects="1" scenarios="1"/>
  <sortState xmlns:xlrd2="http://schemas.microsoft.com/office/spreadsheetml/2017/richdata2" ref="A2:I111">
    <sortCondition ref="A2:A111"/>
  </sortState>
  <pageMargins left="0.7" right="0.7" top="0.75" bottom="0.75" header="0.3" footer="0.3"/>
  <pageSetup paperSize="9" orientation="portrait" horizontalDpi="0" verticalDpi="0"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D513322C-0197-41C4-AD0D-A51B49FC8EF1}">
          <x14:formula1>
            <xm:f>Entrada!$E$2:$E$4</xm:f>
          </x14:formula1>
          <xm:sqref>H2:H52</xm:sqref>
        </x14:dataValidation>
        <x14:dataValidation type="list" allowBlank="1" showInputMessage="1" showErrorMessage="1" xr:uid="{565D9E30-42FD-4D7F-9F51-45E8915B9760}">
          <x14:formula1>
            <xm:f>Entrada!$A$2:$A$13</xm:f>
          </x14:formula1>
          <xm:sqref>D2:D93</xm:sqref>
        </x14:dataValidation>
        <x14:dataValidation type="list" allowBlank="1" showInputMessage="1" showErrorMessage="1" xr:uid="{CCB2F872-9649-41B9-8A76-9A27F79BFA45}">
          <x14:formula1>
            <xm:f>Entrada!$C$2:$C$8</xm:f>
          </x14:formula1>
          <xm:sqref>E2:E93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4FD6D-48ED-4AD8-9A9E-C9B57EE2A529}">
  <dimension ref="A1:E13"/>
  <sheetViews>
    <sheetView workbookViewId="0">
      <selection activeCell="E4" sqref="E4"/>
    </sheetView>
  </sheetViews>
  <sheetFormatPr baseColWidth="10" defaultColWidth="11.42578125" defaultRowHeight="15" x14ac:dyDescent="0.25"/>
  <cols>
    <col min="1" max="1" width="17.28515625" customWidth="1"/>
    <col min="2" max="2" width="2.7109375" customWidth="1"/>
    <col min="4" max="4" width="3.140625" customWidth="1"/>
  </cols>
  <sheetData>
    <row r="1" spans="1:5" x14ac:dyDescent="0.25">
      <c r="A1" t="s">
        <v>41</v>
      </c>
      <c r="C1" t="s">
        <v>42</v>
      </c>
      <c r="E1" t="s">
        <v>110</v>
      </c>
    </row>
    <row r="2" spans="1:5" x14ac:dyDescent="0.25">
      <c r="A2" t="s">
        <v>43</v>
      </c>
      <c r="C2" t="s">
        <v>43</v>
      </c>
      <c r="E2" t="s">
        <v>43</v>
      </c>
    </row>
    <row r="3" spans="1:5" x14ac:dyDescent="0.25">
      <c r="A3" t="s">
        <v>30</v>
      </c>
      <c r="C3" t="s">
        <v>24</v>
      </c>
      <c r="E3" t="s">
        <v>111</v>
      </c>
    </row>
    <row r="4" spans="1:5" x14ac:dyDescent="0.25">
      <c r="A4" t="s">
        <v>31</v>
      </c>
      <c r="C4" t="s">
        <v>25</v>
      </c>
      <c r="E4" t="s">
        <v>106</v>
      </c>
    </row>
    <row r="5" spans="1:5" x14ac:dyDescent="0.25">
      <c r="A5" t="s">
        <v>32</v>
      </c>
      <c r="C5" t="s">
        <v>26</v>
      </c>
    </row>
    <row r="6" spans="1:5" x14ac:dyDescent="0.25">
      <c r="A6" t="s">
        <v>33</v>
      </c>
      <c r="C6" t="s">
        <v>27</v>
      </c>
    </row>
    <row r="7" spans="1:5" x14ac:dyDescent="0.25">
      <c r="A7" t="s">
        <v>34</v>
      </c>
      <c r="C7" t="s">
        <v>28</v>
      </c>
    </row>
    <row r="8" spans="1:5" x14ac:dyDescent="0.25">
      <c r="A8" t="s">
        <v>35</v>
      </c>
      <c r="C8" t="s">
        <v>29</v>
      </c>
    </row>
    <row r="9" spans="1:5" x14ac:dyDescent="0.25">
      <c r="A9" t="s">
        <v>36</v>
      </c>
    </row>
    <row r="10" spans="1:5" x14ac:dyDescent="0.25">
      <c r="A10" t="s">
        <v>37</v>
      </c>
    </row>
    <row r="11" spans="1:5" x14ac:dyDescent="0.25">
      <c r="A11" t="s">
        <v>38</v>
      </c>
    </row>
    <row r="12" spans="1:5" x14ac:dyDescent="0.25">
      <c r="A12" t="s">
        <v>39</v>
      </c>
    </row>
    <row r="13" spans="1:5" x14ac:dyDescent="0.25">
      <c r="A13"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Resultados</vt:lpstr>
      <vt:lpstr>BD Consolidada</vt:lpstr>
      <vt:lpstr>Entrada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Álvaro Castilla Ramí</dc:creator>
  <cp:keywords/>
  <dc:description/>
  <cp:lastModifiedBy>Gladys Cecilia Osorio Cavanzo</cp:lastModifiedBy>
  <cp:revision/>
  <dcterms:created xsi:type="dcterms:W3CDTF">2023-06-14T15:09:35Z</dcterms:created>
  <dcterms:modified xsi:type="dcterms:W3CDTF">2024-09-03T11:07:24Z</dcterms:modified>
  <cp:category/>
  <cp:contentStatus/>
</cp:coreProperties>
</file>