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AS\Documents\ARCHIVOS PROTEGIDOS DE EXCEL\"/>
    </mc:Choice>
  </mc:AlternateContent>
  <xr:revisionPtr revIDLastSave="0" documentId="8_{D7F863F4-6BB3-4A6F-9DE7-D6E86FDC5112}" xr6:coauthVersionLast="47" xr6:coauthVersionMax="47" xr10:uidLastSave="{00000000-0000-0000-0000-000000000000}"/>
  <workbookProtection workbookAlgorithmName="SHA-512" workbookHashValue="E/ietGkiRSNQw7R2OIOAISzekNB3zM0eLeDDth9HN74l5jeJ4lmkrk5W2xUDkbHbKR5O+1j1bKGt9e1C65aj6Q==" workbookSaltValue="L+exNbWeiGkv5nXr8LQYAg==" workbookSpinCount="100000" lockStructure="1"/>
  <bookViews>
    <workbookView xWindow="-120" yWindow="-120" windowWidth="29040" windowHeight="15720" tabRatio="946" firstSheet="2"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78" l="1"/>
  <c r="C9" i="78"/>
  <c r="D9" i="78"/>
  <c r="G9" i="78"/>
  <c r="J9" i="78"/>
  <c r="N9" i="78"/>
  <c r="B10" i="78"/>
  <c r="C10" i="78"/>
  <c r="D10" i="78"/>
  <c r="G10" i="78"/>
  <c r="J10" i="78"/>
  <c r="N10" i="78"/>
  <c r="B11" i="78"/>
  <c r="C11" i="78"/>
  <c r="D11" i="78"/>
  <c r="G11" i="78"/>
  <c r="J11" i="78"/>
  <c r="N11" i="78"/>
  <c r="B12" i="78"/>
  <c r="C12" i="78"/>
  <c r="D12" i="78"/>
  <c r="G12" i="78"/>
  <c r="J12" i="78"/>
  <c r="N12" i="78"/>
  <c r="B13" i="78"/>
  <c r="C13" i="78"/>
  <c r="D13" i="78"/>
  <c r="G13" i="78"/>
  <c r="J13" i="78"/>
  <c r="N13" i="78"/>
  <c r="B14" i="78"/>
  <c r="C14" i="78"/>
  <c r="D14" i="78"/>
  <c r="G14" i="78"/>
  <c r="J14" i="78"/>
  <c r="N14" i="78"/>
  <c r="B15" i="78"/>
  <c r="C15" i="78"/>
  <c r="D15" i="78"/>
  <c r="G15" i="78"/>
  <c r="J15" i="78"/>
  <c r="N15" i="78"/>
  <c r="B16" i="78"/>
  <c r="C16" i="78"/>
  <c r="D16" i="78"/>
  <c r="G16" i="78"/>
  <c r="J16" i="78"/>
  <c r="N16" i="78"/>
  <c r="B17" i="78"/>
  <c r="C17" i="78"/>
  <c r="D17" i="78"/>
  <c r="G17" i="78"/>
  <c r="J17" i="78"/>
  <c r="N17" i="78"/>
  <c r="B18" i="78"/>
  <c r="C18" i="78"/>
  <c r="D18" i="78"/>
  <c r="G18" i="78"/>
  <c r="J18" i="78"/>
  <c r="N18" i="78"/>
  <c r="P18" i="78" s="1"/>
  <c r="B19" i="78"/>
  <c r="C19" i="78"/>
  <c r="D19" i="78"/>
  <c r="G19" i="78"/>
  <c r="J19" i="78"/>
  <c r="N19" i="78"/>
  <c r="B20" i="78"/>
  <c r="C20" i="78"/>
  <c r="D20" i="78"/>
  <c r="G20" i="78"/>
  <c r="J20" i="78"/>
  <c r="N20" i="78"/>
  <c r="B21" i="78"/>
  <c r="C21" i="78"/>
  <c r="D21" i="78"/>
  <c r="G21" i="78"/>
  <c r="J21" i="78"/>
  <c r="N21" i="78"/>
  <c r="B22" i="78"/>
  <c r="C22" i="78"/>
  <c r="D22" i="78"/>
  <c r="G22" i="78"/>
  <c r="J22" i="78"/>
  <c r="N22" i="78"/>
  <c r="B23" i="78"/>
  <c r="C23" i="78"/>
  <c r="D23" i="78"/>
  <c r="G23" i="78"/>
  <c r="J23" i="78"/>
  <c r="N23" i="78"/>
  <c r="B24" i="78"/>
  <c r="C24" i="78"/>
  <c r="D24" i="78"/>
  <c r="G24" i="78"/>
  <c r="J24" i="78"/>
  <c r="P24" i="78" s="1"/>
  <c r="N24" i="78"/>
  <c r="B25" i="78"/>
  <c r="C25" i="78"/>
  <c r="D25" i="78"/>
  <c r="G25" i="78"/>
  <c r="J25" i="78"/>
  <c r="N25" i="78"/>
  <c r="B26" i="78"/>
  <c r="C26" i="78"/>
  <c r="D26" i="78"/>
  <c r="G26" i="78"/>
  <c r="J26" i="78"/>
  <c r="N26" i="78"/>
  <c r="B27" i="78"/>
  <c r="C27" i="78"/>
  <c r="D27" i="78"/>
  <c r="G27" i="78"/>
  <c r="J27" i="78"/>
  <c r="N27" i="78"/>
  <c r="B28" i="78"/>
  <c r="C28" i="78"/>
  <c r="D28" i="78"/>
  <c r="G28" i="78"/>
  <c r="J28" i="78"/>
  <c r="P28" i="78" s="1"/>
  <c r="N28" i="78"/>
  <c r="B29" i="78"/>
  <c r="C29" i="78"/>
  <c r="D29" i="78"/>
  <c r="G29" i="78"/>
  <c r="J29" i="78"/>
  <c r="N29" i="78"/>
  <c r="B30" i="78"/>
  <c r="C30" i="78"/>
  <c r="D30" i="78"/>
  <c r="G30" i="78"/>
  <c r="J30" i="78"/>
  <c r="N30" i="78"/>
  <c r="B31" i="78"/>
  <c r="C31" i="78"/>
  <c r="D31" i="78"/>
  <c r="G31" i="78"/>
  <c r="J31" i="78"/>
  <c r="N31" i="78"/>
  <c r="B32" i="78"/>
  <c r="C32" i="78"/>
  <c r="D32" i="78"/>
  <c r="G32" i="78"/>
  <c r="J32" i="78"/>
  <c r="N32" i="78"/>
  <c r="B33" i="78"/>
  <c r="C33" i="78"/>
  <c r="D33" i="78"/>
  <c r="G33" i="78"/>
  <c r="J33" i="78"/>
  <c r="N33" i="78"/>
  <c r="B34" i="78"/>
  <c r="C34" i="78"/>
  <c r="D34" i="78"/>
  <c r="G34" i="78"/>
  <c r="J34" i="78"/>
  <c r="N34" i="78"/>
  <c r="B35" i="78"/>
  <c r="C35" i="78"/>
  <c r="D35" i="78"/>
  <c r="G35" i="78"/>
  <c r="J35" i="78"/>
  <c r="N35" i="78"/>
  <c r="B36" i="78"/>
  <c r="C36" i="78"/>
  <c r="D36" i="78"/>
  <c r="G36" i="78"/>
  <c r="J36" i="78"/>
  <c r="N36" i="78"/>
  <c r="B37" i="78"/>
  <c r="C37" i="78"/>
  <c r="D37" i="78"/>
  <c r="G37" i="78"/>
  <c r="J37" i="78"/>
  <c r="N37" i="78"/>
  <c r="B17" i="82"/>
  <c r="F17" i="82"/>
  <c r="L17" i="82" s="1"/>
  <c r="I17" i="82"/>
  <c r="J17" i="82"/>
  <c r="B18" i="82"/>
  <c r="F18" i="82"/>
  <c r="L18" i="82" s="1"/>
  <c r="I18" i="82"/>
  <c r="J18" i="82"/>
  <c r="B19" i="82"/>
  <c r="F19" i="82"/>
  <c r="L19" i="82" s="1"/>
  <c r="I19" i="82"/>
  <c r="J19" i="82"/>
  <c r="B20" i="82"/>
  <c r="F20" i="82"/>
  <c r="L20" i="82" s="1"/>
  <c r="I20" i="82"/>
  <c r="J20" i="82"/>
  <c r="B21" i="82"/>
  <c r="F21" i="82"/>
  <c r="L21" i="82" s="1"/>
  <c r="I21" i="82"/>
  <c r="J21" i="82"/>
  <c r="B22" i="82"/>
  <c r="F22" i="82"/>
  <c r="L22" i="82" s="1"/>
  <c r="I22" i="82"/>
  <c r="J22" i="82"/>
  <c r="B23" i="82"/>
  <c r="F23" i="82"/>
  <c r="L23" i="82" s="1"/>
  <c r="I23" i="82"/>
  <c r="J23" i="82"/>
  <c r="B24" i="82"/>
  <c r="F24" i="82"/>
  <c r="L24" i="82" s="1"/>
  <c r="I24" i="82"/>
  <c r="J24" i="82"/>
  <c r="B25" i="82"/>
  <c r="F25" i="82"/>
  <c r="L25" i="82" s="1"/>
  <c r="I25" i="82"/>
  <c r="J25" i="82"/>
  <c r="B26" i="82"/>
  <c r="F26" i="82"/>
  <c r="L26" i="82" s="1"/>
  <c r="I26" i="82"/>
  <c r="J26" i="82"/>
  <c r="B27" i="82"/>
  <c r="F27" i="82"/>
  <c r="L27" i="82" s="1"/>
  <c r="I27" i="82"/>
  <c r="J27" i="82"/>
  <c r="B28" i="82"/>
  <c r="F28" i="82"/>
  <c r="I28" i="82"/>
  <c r="J28" i="82"/>
  <c r="L28" i="82"/>
  <c r="B29" i="82"/>
  <c r="F29" i="82"/>
  <c r="L29" i="82" s="1"/>
  <c r="I29" i="82"/>
  <c r="J29" i="82"/>
  <c r="B30" i="82"/>
  <c r="F30" i="82"/>
  <c r="L30" i="82" s="1"/>
  <c r="I30" i="82"/>
  <c r="J30" i="82"/>
  <c r="B31" i="82"/>
  <c r="F31" i="82"/>
  <c r="L31" i="82" s="1"/>
  <c r="I31" i="82"/>
  <c r="J31" i="82"/>
  <c r="B32" i="82"/>
  <c r="F32" i="82"/>
  <c r="L32" i="82" s="1"/>
  <c r="I32" i="82"/>
  <c r="J32" i="82"/>
  <c r="B33" i="82"/>
  <c r="F33" i="82"/>
  <c r="L33" i="82" s="1"/>
  <c r="I33" i="82"/>
  <c r="J33" i="82"/>
  <c r="B34" i="82"/>
  <c r="F34" i="82"/>
  <c r="L34" i="82" s="1"/>
  <c r="I34" i="82"/>
  <c r="J34" i="82"/>
  <c r="B35" i="82"/>
  <c r="F35" i="82"/>
  <c r="L35" i="82" s="1"/>
  <c r="I35" i="82"/>
  <c r="J35" i="82"/>
  <c r="B36" i="82"/>
  <c r="F36" i="82"/>
  <c r="L36" i="82" s="1"/>
  <c r="I36" i="82"/>
  <c r="J36" i="82"/>
  <c r="C9" i="79"/>
  <c r="D9" i="79"/>
  <c r="G9" i="79"/>
  <c r="J9" i="79"/>
  <c r="N9" i="79"/>
  <c r="P9" i="79" s="1"/>
  <c r="C10" i="79"/>
  <c r="D10" i="79"/>
  <c r="G10" i="79"/>
  <c r="J10" i="79"/>
  <c r="N10" i="79"/>
  <c r="C11" i="79"/>
  <c r="D11" i="79"/>
  <c r="G11" i="79"/>
  <c r="J11" i="79"/>
  <c r="N11" i="79"/>
  <c r="C12" i="79"/>
  <c r="D12" i="79"/>
  <c r="G12" i="79"/>
  <c r="J12" i="79"/>
  <c r="N12" i="79"/>
  <c r="C13" i="79"/>
  <c r="D13" i="79"/>
  <c r="G13" i="79"/>
  <c r="J13" i="79"/>
  <c r="N13" i="79"/>
  <c r="C14" i="79"/>
  <c r="D14" i="79"/>
  <c r="G14" i="79"/>
  <c r="J14" i="79"/>
  <c r="N14" i="79"/>
  <c r="C15" i="79"/>
  <c r="D15" i="79"/>
  <c r="G15" i="79"/>
  <c r="J15" i="79"/>
  <c r="N15" i="79"/>
  <c r="C16" i="79"/>
  <c r="D16" i="79"/>
  <c r="G16" i="79"/>
  <c r="J16" i="79"/>
  <c r="N16" i="79"/>
  <c r="C17" i="79"/>
  <c r="D17" i="79"/>
  <c r="G17" i="79"/>
  <c r="J17" i="79"/>
  <c r="N17" i="79"/>
  <c r="C18" i="79"/>
  <c r="D18" i="79"/>
  <c r="G18" i="79"/>
  <c r="J18" i="79"/>
  <c r="N18" i="79"/>
  <c r="C19" i="79"/>
  <c r="D19" i="79"/>
  <c r="G19" i="79"/>
  <c r="J19" i="79"/>
  <c r="N19" i="79"/>
  <c r="C20" i="79"/>
  <c r="D20" i="79"/>
  <c r="G20" i="79"/>
  <c r="J20" i="79"/>
  <c r="N20" i="79"/>
  <c r="C21" i="79"/>
  <c r="D21" i="79"/>
  <c r="G21" i="79"/>
  <c r="J21" i="79"/>
  <c r="N21" i="79"/>
  <c r="C22" i="79"/>
  <c r="D22" i="79"/>
  <c r="G22" i="79"/>
  <c r="J22" i="79"/>
  <c r="N22" i="79"/>
  <c r="C23" i="79"/>
  <c r="D23" i="79"/>
  <c r="G23" i="79"/>
  <c r="J23" i="79"/>
  <c r="N23" i="79"/>
  <c r="C24" i="79"/>
  <c r="D24" i="79"/>
  <c r="G24" i="79"/>
  <c r="J24" i="79"/>
  <c r="N24" i="79"/>
  <c r="C25" i="79"/>
  <c r="D25" i="79"/>
  <c r="G25" i="79"/>
  <c r="J25" i="79"/>
  <c r="N25" i="79"/>
  <c r="P25" i="79" s="1"/>
  <c r="C26" i="79"/>
  <c r="D26" i="79"/>
  <c r="G26" i="79"/>
  <c r="J26" i="79"/>
  <c r="N26" i="79"/>
  <c r="C27" i="79"/>
  <c r="D27" i="79"/>
  <c r="G27" i="79"/>
  <c r="J27" i="79"/>
  <c r="N27" i="79"/>
  <c r="C28" i="79"/>
  <c r="D28" i="79"/>
  <c r="G28" i="79"/>
  <c r="J28" i="79"/>
  <c r="N28" i="79"/>
  <c r="C29" i="79"/>
  <c r="D29" i="79"/>
  <c r="G29" i="79"/>
  <c r="J29" i="79"/>
  <c r="N29" i="79"/>
  <c r="C30" i="79"/>
  <c r="D30" i="79"/>
  <c r="G30" i="79"/>
  <c r="J30" i="79"/>
  <c r="N30" i="79"/>
  <c r="C31" i="79"/>
  <c r="D31" i="79"/>
  <c r="G31" i="79"/>
  <c r="J31" i="79"/>
  <c r="N31" i="79"/>
  <c r="P31" i="79" s="1"/>
  <c r="C32" i="79"/>
  <c r="D32" i="79"/>
  <c r="G32" i="79"/>
  <c r="J32" i="79"/>
  <c r="N32" i="79"/>
  <c r="C33" i="79"/>
  <c r="D33" i="79"/>
  <c r="G33" i="79"/>
  <c r="J33" i="79"/>
  <c r="N33" i="79"/>
  <c r="P33" i="79" s="1"/>
  <c r="C34" i="79"/>
  <c r="D34" i="79"/>
  <c r="G34" i="79"/>
  <c r="J34" i="79"/>
  <c r="N34" i="79"/>
  <c r="C35" i="79"/>
  <c r="D35" i="79"/>
  <c r="G35" i="79"/>
  <c r="J35" i="79"/>
  <c r="N35" i="79"/>
  <c r="C36" i="79"/>
  <c r="D36" i="79"/>
  <c r="G36" i="79"/>
  <c r="J36" i="79"/>
  <c r="N36" i="79"/>
  <c r="C37" i="79"/>
  <c r="D37" i="79"/>
  <c r="G37" i="79"/>
  <c r="J37" i="79"/>
  <c r="N37" i="79"/>
  <c r="P12" i="78" l="1"/>
  <c r="P23" i="79"/>
  <c r="P29" i="78"/>
  <c r="P25" i="78"/>
  <c r="P21" i="78"/>
  <c r="P26" i="78"/>
  <c r="P22" i="78"/>
  <c r="P31" i="78"/>
  <c r="P27" i="78"/>
  <c r="P15" i="78"/>
  <c r="P36" i="78"/>
  <c r="P20" i="78"/>
  <c r="P30" i="78"/>
  <c r="P37" i="79"/>
  <c r="P29" i="79"/>
  <c r="P21" i="79"/>
  <c r="P13" i="79"/>
  <c r="P35" i="79"/>
  <c r="P27" i="79"/>
  <c r="P19" i="79"/>
  <c r="P11" i="79"/>
  <c r="P11" i="78"/>
  <c r="P16" i="78"/>
  <c r="P34" i="78"/>
  <c r="P17" i="78"/>
  <c r="P13" i="78"/>
  <c r="P9" i="78"/>
  <c r="P35" i="78"/>
  <c r="P14" i="78"/>
  <c r="P17" i="79"/>
  <c r="P23" i="78"/>
  <c r="P19" i="78"/>
  <c r="P37" i="78"/>
  <c r="P36" i="79"/>
  <c r="P28" i="79"/>
  <c r="P20" i="79"/>
  <c r="P12" i="79"/>
  <c r="P33" i="78"/>
  <c r="P15" i="79"/>
  <c r="P34" i="79"/>
  <c r="P26" i="79"/>
  <c r="P18" i="79"/>
  <c r="P10" i="79"/>
  <c r="P10" i="78"/>
  <c r="P32" i="79"/>
  <c r="P24" i="79"/>
  <c r="P16" i="79"/>
  <c r="P30" i="79"/>
  <c r="P22" i="79"/>
  <c r="P14" i="79"/>
  <c r="P32" i="78"/>
  <c r="B9" i="82"/>
  <c r="F9" i="82"/>
  <c r="L9" i="82" s="1"/>
  <c r="I9" i="82"/>
  <c r="J9" i="82"/>
  <c r="B10" i="82"/>
  <c r="F10" i="82"/>
  <c r="L10" i="82" s="1"/>
  <c r="I10" i="82"/>
  <c r="J10" i="82"/>
  <c r="B11" i="82"/>
  <c r="F11" i="82"/>
  <c r="I11" i="82"/>
  <c r="J11" i="82"/>
  <c r="B12" i="82"/>
  <c r="F12" i="82"/>
  <c r="L12" i="82" s="1"/>
  <c r="I12" i="82"/>
  <c r="J12" i="82"/>
  <c r="B13" i="82"/>
  <c r="F13" i="82"/>
  <c r="L13" i="82" s="1"/>
  <c r="I13" i="82"/>
  <c r="J13" i="82"/>
  <c r="B14" i="82"/>
  <c r="F14" i="82"/>
  <c r="L14" i="82" s="1"/>
  <c r="I14" i="82"/>
  <c r="J14" i="82"/>
  <c r="B15" i="82"/>
  <c r="F15" i="82"/>
  <c r="L15" i="82" s="1"/>
  <c r="I15" i="82"/>
  <c r="J15" i="82"/>
  <c r="B16" i="82"/>
  <c r="F16" i="82"/>
  <c r="L16" i="82" s="1"/>
  <c r="I16" i="82"/>
  <c r="J16" i="82"/>
  <c r="B37" i="82"/>
  <c r="F37" i="82"/>
  <c r="L37" i="82" s="1"/>
  <c r="I37" i="82"/>
  <c r="J37" i="82"/>
  <c r="B19" i="79"/>
  <c r="B20" i="79"/>
  <c r="B21" i="79"/>
  <c r="B22" i="79"/>
  <c r="B23" i="79"/>
  <c r="B24" i="79"/>
  <c r="B25" i="79"/>
  <c r="B26" i="79"/>
  <c r="B27" i="79"/>
  <c r="B28" i="79"/>
  <c r="B29" i="79"/>
  <c r="B30" i="79"/>
  <c r="B31" i="79"/>
  <c r="B32" i="79"/>
  <c r="B33" i="79"/>
  <c r="B34" i="79"/>
  <c r="B35" i="79"/>
  <c r="B36" i="79"/>
  <c r="B37" i="79"/>
  <c r="B8" i="78"/>
  <c r="L11" i="82" l="1"/>
  <c r="F8" i="82"/>
  <c r="L8" i="82" l="1"/>
  <c r="F66" i="82"/>
  <c r="D8" i="79"/>
  <c r="D8" i="78"/>
  <c r="B8" i="82" l="1"/>
  <c r="C8" i="79"/>
  <c r="B8" i="79"/>
  <c r="C8" i="78"/>
  <c r="I8" i="82" l="1"/>
  <c r="J8" i="82" s="1"/>
  <c r="J66" i="82" s="1"/>
  <c r="N8" i="79"/>
  <c r="N56" i="79" s="1"/>
  <c r="J8" i="79"/>
  <c r="J56" i="79" s="1"/>
  <c r="G8" i="79"/>
  <c r="N8" i="78"/>
  <c r="N63" i="78" s="1"/>
  <c r="J8" i="78"/>
  <c r="J63" i="78" s="1"/>
  <c r="G8" i="78"/>
  <c r="C8" i="81" l="1"/>
  <c r="D7" i="81"/>
  <c r="P8" i="79"/>
  <c r="P56" i="79" s="1"/>
  <c r="D6" i="81"/>
  <c r="P8" i="78"/>
  <c r="C6" i="81"/>
  <c r="D8" i="81"/>
  <c r="C7" i="81"/>
  <c r="L66" i="82" l="1"/>
  <c r="E8" i="81" s="1"/>
  <c r="C26" i="81" s="1"/>
  <c r="E7" i="81"/>
  <c r="AC11" i="81" s="1"/>
  <c r="AC13" i="81" s="1"/>
  <c r="AC15" i="81" s="1"/>
  <c r="P6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Yosira Daza</author>
  </authors>
  <commentList>
    <comment ref="D14" authorId="0" shapeId="0" xr:uid="{3A0E560E-B8E4-4AD8-915C-972C1B7A6996}">
      <text>
        <r>
          <rPr>
            <b/>
            <sz val="9"/>
            <color indexed="81"/>
            <rFont val="Tahoma"/>
            <family val="2"/>
          </rPr>
          <t>Yosira Daza:</t>
        </r>
        <r>
          <rPr>
            <sz val="9"/>
            <color indexed="81"/>
            <rFont val="Tahoma"/>
            <family val="2"/>
          </rPr>
          <t xml:space="preserve">
Para complementar se sugiere incluir valor de las pretensiones.</t>
        </r>
      </text>
    </comment>
    <comment ref="D15" authorId="0" shapeId="0" xr:uid="{81562494-B741-4675-BE16-267A9ABCE048}">
      <text>
        <r>
          <rPr>
            <b/>
            <sz val="9"/>
            <color indexed="81"/>
            <rFont val="Tahoma"/>
            <family val="2"/>
          </rPr>
          <t>Yosira Daza:</t>
        </r>
        <r>
          <rPr>
            <sz val="9"/>
            <color indexed="81"/>
            <rFont val="Tahoma"/>
            <family val="2"/>
          </rPr>
          <t xml:space="preserve">
Para complementar se sugiere incluir valor de las pretensiones.</t>
        </r>
      </text>
    </comment>
    <comment ref="D16" authorId="0" shapeId="0" xr:uid="{FD312014-2988-4E40-A377-D1D2132720A0}">
      <text>
        <r>
          <rPr>
            <b/>
            <sz val="9"/>
            <color indexed="81"/>
            <rFont val="Tahoma"/>
            <family val="2"/>
          </rPr>
          <t>Yosira Daza:</t>
        </r>
        <r>
          <rPr>
            <sz val="9"/>
            <color indexed="81"/>
            <rFont val="Tahoma"/>
            <family val="2"/>
          </rPr>
          <t xml:space="preserve">
Para complementar se sugiere incluir valor de las pretensiones.</t>
        </r>
      </text>
    </comment>
    <comment ref="E16" authorId="0" shapeId="0" xr:uid="{6EBBE1F8-992A-473D-B2AF-21F265C26B01}">
      <text>
        <r>
          <rPr>
            <b/>
            <sz val="9"/>
            <color indexed="81"/>
            <rFont val="Tahoma"/>
            <family val="2"/>
          </rPr>
          <t>Yosira Daza:</t>
        </r>
        <r>
          <rPr>
            <sz val="9"/>
            <color indexed="81"/>
            <rFont val="Tahoma"/>
            <family val="2"/>
          </rPr>
          <t xml:space="preserve">
¿Este presunto incumplimiento qué lo genera?</t>
        </r>
      </text>
    </comment>
  </commentList>
</comments>
</file>

<file path=xl/sharedStrings.xml><?xml version="1.0" encoding="utf-8"?>
<sst xmlns="http://schemas.openxmlformats.org/spreadsheetml/2006/main" count="4651" uniqueCount="2533">
  <si>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</si>
  <si>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</si>
  <si>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</si>
  <si>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</si>
  <si>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</si>
  <si>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</si>
  <si>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</si>
  <si>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</si>
  <si>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</si>
  <si>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</si>
  <si>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</si>
  <si>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</si>
  <si>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</si>
  <si>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</si>
  <si>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</si>
  <si>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</si>
  <si>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</si>
  <si>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</si>
  <si>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</si>
  <si>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</si>
  <si>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</si>
  <si>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</si>
  <si>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</si>
  <si>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</si>
  <si>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</si>
  <si>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</si>
  <si>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</si>
  <si>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</si>
  <si>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</si>
  <si>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</si>
  <si>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</si>
  <si>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</si>
  <si>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</si>
  <si>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</si>
  <si>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</si>
  <si>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</si>
  <si>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</si>
  <si>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</si>
  <si>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</si>
  <si>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</si>
  <si>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</si>
  <si>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</si>
  <si>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</si>
  <si>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</si>
  <si>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</si>
  <si>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</si>
  <si>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</si>
  <si>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</si>
  <si>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</si>
  <si>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</si>
  <si>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</si>
  <si>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</si>
  <si>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</si>
  <si>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</si>
  <si>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</si>
  <si>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</si>
  <si>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</si>
  <si>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</si>
  <si>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</si>
  <si>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</si>
  <si>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</si>
  <si>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</si>
  <si>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</si>
  <si>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</si>
  <si>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</si>
  <si>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</si>
  <si>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</si>
  <si>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</si>
  <si>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</si>
  <si>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</si>
  <si>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</si>
  <si>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</si>
  <si>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</si>
  <si>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</si>
  <si>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</si>
  <si>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</si>
  <si>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</si>
  <si>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</si>
  <si>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</si>
  <si>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</si>
  <si>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</si>
  <si>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</si>
  <si>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</si>
  <si>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</si>
  <si>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</si>
  <si>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</si>
  <si>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</si>
  <si>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</si>
  <si>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</si>
  <si>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</si>
  <si>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</si>
  <si>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</si>
  <si>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</si>
  <si>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</si>
  <si>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</si>
  <si>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</si>
  <si>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</si>
  <si>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</si>
  <si>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</si>
  <si>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</si>
  <si>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</si>
  <si>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</si>
  <si>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</si>
  <si>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</si>
  <si>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</si>
  <si>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</si>
  <si>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</si>
  <si>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</si>
  <si>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</si>
  <si>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</si>
  <si>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</si>
  <si>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</si>
  <si>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</si>
  <si>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</si>
  <si>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</si>
  <si>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</si>
  <si>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</si>
  <si>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</si>
  <si>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</si>
  <si>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</si>
  <si>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</si>
  <si>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</si>
  <si>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</si>
  <si>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</si>
  <si>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</si>
  <si>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</si>
  <si>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</si>
  <si>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</si>
  <si>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</si>
  <si>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</si>
  <si>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</si>
  <si>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</si>
  <si>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</si>
  <si>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</si>
  <si>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</si>
  <si>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</si>
  <si>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</si>
  <si>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</si>
  <si>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</si>
  <si>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</si>
  <si>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</si>
  <si>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</si>
  <si>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</si>
  <si>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</si>
  <si>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</si>
  <si>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</si>
  <si>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</si>
  <si>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</si>
  <si>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</si>
  <si>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</si>
  <si>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</si>
  <si>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</si>
  <si>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</si>
  <si>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</si>
  <si>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</si>
  <si>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</si>
  <si>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</si>
  <si>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</si>
  <si>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</si>
  <si>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</si>
  <si>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</si>
  <si>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</si>
  <si>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</si>
  <si>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</si>
  <si>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</si>
  <si>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</si>
  <si>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</si>
  <si>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</si>
  <si>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</si>
  <si>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</si>
  <si>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</si>
  <si>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</si>
  <si>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</si>
  <si>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</si>
  <si>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</si>
  <si>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</si>
  <si>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</si>
  <si>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</si>
  <si>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</si>
  <si>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</si>
  <si>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</si>
  <si>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</si>
  <si>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</si>
  <si>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</si>
  <si>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</si>
  <si>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</si>
  <si>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</si>
  <si>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</si>
  <si>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</si>
  <si>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</si>
  <si>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</si>
  <si>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</si>
  <si>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</si>
  <si>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</si>
  <si>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</si>
  <si>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</si>
  <si>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</si>
  <si>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</si>
  <si>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</si>
  <si>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</si>
  <si>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</si>
  <si>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</si>
  <si>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</si>
  <si>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</si>
  <si>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</si>
  <si>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</si>
  <si>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</si>
  <si>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</si>
  <si>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</si>
  <si>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</si>
  <si>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</si>
  <si>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</si>
  <si>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</si>
  <si>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</si>
  <si>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</si>
  <si>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</si>
  <si>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</si>
  <si>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</si>
  <si>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</si>
  <si>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</si>
  <si>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</si>
  <si>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</si>
  <si>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</si>
  <si>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</si>
  <si>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</si>
  <si>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</si>
  <si>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</si>
  <si>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</si>
  <si>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</si>
  <si>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</si>
  <si>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</si>
  <si>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</si>
  <si>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</si>
  <si>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</si>
  <si>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</si>
  <si>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</si>
  <si>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</si>
  <si>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</si>
  <si>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</si>
  <si>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</si>
  <si>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</si>
  <si>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</si>
  <si>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</si>
  <si>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</si>
  <si>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</si>
  <si>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</si>
  <si>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</si>
  <si>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</si>
  <si>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</si>
  <si>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</si>
  <si>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</si>
  <si>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</si>
  <si>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</si>
  <si>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</si>
  <si>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</si>
  <si>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</si>
  <si>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</si>
  <si>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</si>
  <si>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</si>
  <si>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</si>
  <si>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</si>
  <si>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</si>
  <si>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</si>
  <si>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</si>
  <si>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</si>
  <si>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</si>
  <si>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</si>
  <si>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</si>
  <si>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</si>
  <si>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</si>
  <si>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</si>
  <si>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</si>
  <si>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</si>
  <si>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</si>
  <si>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</si>
  <si>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</si>
  <si>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</si>
  <si>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</si>
  <si>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</si>
  <si>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</si>
  <si>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</si>
  <si>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</si>
  <si>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</si>
  <si>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</si>
  <si>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</si>
  <si>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</si>
  <si>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</si>
  <si>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</si>
  <si>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</si>
  <si>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</si>
  <si>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</si>
  <si>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</si>
  <si>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</si>
  <si>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</si>
  <si>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</si>
  <si>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</si>
  <si>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</si>
  <si>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</si>
  <si>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</si>
  <si>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</si>
  <si>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</si>
  <si>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</si>
  <si>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</si>
  <si>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</si>
  <si>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</si>
  <si>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</si>
  <si>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</si>
  <si>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</si>
  <si>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</si>
  <si>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</si>
  <si>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</si>
  <si>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</si>
  <si>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</si>
  <si>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</si>
  <si>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</si>
  <si>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</si>
  <si>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</si>
  <si>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</si>
  <si>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</si>
  <si>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</si>
  <si>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</si>
  <si>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</si>
  <si>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</si>
  <si>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</si>
  <si>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</si>
  <si>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</si>
  <si>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</si>
  <si>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</si>
  <si>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</si>
  <si>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</si>
  <si>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</si>
  <si>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</si>
  <si>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</si>
  <si>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</si>
  <si>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</si>
  <si>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</si>
  <si>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</si>
  <si>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</si>
  <si>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</si>
  <si>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</si>
  <si>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</si>
  <si>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</si>
  <si>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</si>
  <si>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</si>
  <si>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</si>
  <si>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</si>
  <si>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</si>
  <si>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</si>
  <si>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</si>
  <si>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</si>
  <si>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</si>
  <si>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</si>
  <si>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</si>
  <si>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</si>
  <si>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</si>
  <si>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</si>
  <si>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</si>
  <si>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</si>
  <si>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</si>
  <si>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</si>
  <si>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</si>
  <si>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</si>
  <si>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</si>
  <si>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</si>
  <si>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</si>
  <si>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</si>
  <si>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</si>
  <si>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</si>
  <si>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</si>
  <si>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</si>
  <si>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</si>
  <si>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</si>
  <si>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</si>
  <si>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</si>
  <si>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</si>
  <si>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</si>
  <si>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</si>
  <si>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</si>
  <si>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</si>
  <si>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</si>
  <si>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</si>
  <si>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</si>
  <si>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</si>
  <si>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</si>
  <si>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</si>
  <si>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</si>
  <si>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</si>
  <si>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</si>
  <si>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</si>
  <si>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</si>
  <si>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</si>
  <si>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</si>
  <si>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</si>
  <si>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</si>
  <si>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</si>
  <si>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</si>
  <si>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</si>
  <si>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</si>
  <si>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</si>
  <si>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</si>
  <si>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</si>
  <si>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</si>
  <si>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</si>
  <si>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</si>
  <si>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</si>
  <si>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</si>
  <si>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</si>
  <si>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</si>
  <si>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</si>
  <si>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</si>
  <si>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</si>
  <si>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</si>
  <si>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</si>
  <si>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</si>
  <si>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</si>
  <si>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</si>
  <si>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</si>
  <si>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</si>
  <si>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</si>
  <si>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</si>
  <si>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</si>
  <si>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</si>
  <si>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</si>
  <si>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</si>
  <si>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</si>
  <si>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</si>
  <si>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</si>
  <si>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</si>
  <si>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</si>
  <si>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</si>
  <si>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</si>
  <si>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</si>
  <si>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</si>
  <si>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</si>
  <si>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</si>
  <si>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</si>
  <si>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</si>
  <si>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</si>
  <si>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</si>
  <si>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</si>
  <si>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</si>
  <si>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</si>
  <si>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</si>
  <si>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</si>
  <si>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</si>
  <si>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</si>
  <si>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</si>
  <si>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</si>
  <si>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</si>
  <si>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</si>
  <si>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</si>
  <si>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</si>
  <si>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</si>
  <si>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</si>
  <si>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</si>
  <si>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</si>
  <si>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</si>
  <si>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</si>
  <si>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</si>
  <si>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</si>
  <si>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</si>
  <si>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</si>
  <si>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</si>
  <si>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</si>
  <si>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</si>
  <si>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</si>
  <si>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</si>
  <si>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</si>
  <si>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</si>
  <si>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</si>
  <si>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</si>
  <si>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</si>
  <si>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</si>
  <si>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</si>
  <si>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</si>
  <si>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</si>
  <si>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</si>
  <si>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</si>
  <si>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</si>
  <si>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</si>
  <si>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</si>
  <si>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</si>
  <si>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</si>
  <si>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</si>
  <si>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</si>
  <si>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</si>
  <si>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</si>
  <si>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</si>
  <si>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</si>
  <si>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</si>
  <si>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</si>
  <si>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</si>
  <si>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</si>
  <si>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</si>
  <si>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</si>
  <si>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</si>
  <si>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</si>
  <si>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</si>
  <si>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</si>
  <si>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</si>
  <si>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</si>
  <si>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</si>
  <si>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</si>
  <si>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</si>
  <si>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</si>
  <si>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</si>
  <si>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</si>
  <si>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</si>
  <si>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</si>
  <si>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</si>
  <si>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</si>
  <si>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</si>
  <si>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</si>
  <si>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</si>
  <si>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</si>
  <si>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</si>
  <si>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</si>
  <si>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</si>
  <si>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</si>
  <si>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</si>
  <si>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</si>
  <si>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</si>
  <si>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</si>
  <si>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</si>
  <si>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</si>
  <si>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</si>
  <si>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</si>
  <si>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</si>
  <si>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</si>
  <si>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</si>
  <si>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</si>
  <si>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</si>
  <si>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</si>
  <si>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</si>
  <si>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</si>
  <si>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</si>
  <si>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</si>
  <si>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</si>
  <si>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</si>
  <si>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</si>
  <si>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</si>
  <si>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</si>
  <si>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</si>
  <si>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</si>
  <si>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</si>
  <si>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</si>
  <si>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</si>
  <si>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</si>
  <si>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</si>
  <si>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</si>
  <si>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</si>
  <si>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</si>
  <si>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</si>
  <si>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</si>
  <si>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</si>
  <si>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</si>
  <si>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</si>
  <si>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</si>
  <si>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</si>
  <si>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</si>
  <si>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</si>
  <si>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</si>
  <si>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</si>
  <si>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</si>
  <si>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</si>
  <si>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</si>
  <si>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</si>
  <si>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</si>
  <si>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</si>
  <si>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</si>
  <si>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</si>
  <si>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</si>
  <si>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</si>
  <si>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</si>
  <si>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</si>
  <si>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</si>
  <si>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</si>
  <si>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</si>
  <si>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</si>
  <si>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</si>
  <si>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</si>
  <si>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</si>
  <si>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</si>
  <si>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</si>
  <si>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</si>
  <si>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</si>
  <si>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</si>
  <si>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</si>
  <si>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</si>
  <si>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</si>
  <si>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</si>
  <si>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</si>
  <si>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</si>
  <si>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</si>
  <si>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</si>
  <si>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</si>
  <si>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</si>
  <si>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</si>
  <si>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</si>
  <si>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</si>
  <si>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</si>
  <si>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</si>
  <si>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</si>
  <si>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</si>
  <si>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</si>
  <si>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</si>
  <si>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</si>
  <si>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</si>
  <si>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</si>
  <si>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</si>
  <si>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</si>
  <si>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</si>
  <si>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</si>
  <si>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</si>
  <si>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</si>
  <si>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</si>
  <si>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</si>
  <si>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</si>
  <si>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</si>
  <si>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</si>
  <si>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</si>
  <si>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</si>
  <si>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</si>
  <si>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</si>
  <si>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</si>
  <si>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</si>
  <si>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</si>
  <si>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</si>
  <si>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</si>
  <si>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</si>
  <si>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</si>
  <si>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</si>
  <si>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</si>
  <si>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</si>
  <si>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</si>
  <si>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</si>
  <si>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</si>
  <si>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</si>
  <si>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</si>
  <si>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</si>
  <si>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</si>
  <si>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</si>
  <si>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</si>
  <si>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</si>
  <si>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</si>
  <si>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</si>
  <si>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</si>
  <si>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</si>
  <si>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</si>
  <si>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</si>
  <si>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</si>
  <si>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</si>
  <si>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</si>
  <si>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</si>
  <si>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</si>
  <si>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</si>
  <si>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</si>
  <si>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</si>
  <si>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</si>
  <si>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</si>
  <si>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</si>
  <si>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</si>
  <si>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</si>
  <si>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</si>
  <si>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</si>
  <si>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</si>
  <si>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</si>
  <si>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</si>
  <si>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</si>
  <si>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</si>
  <si>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</si>
  <si>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</si>
  <si>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</si>
  <si>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</si>
  <si>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</si>
  <si>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</si>
  <si>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</si>
  <si>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</si>
  <si>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</si>
  <si>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</si>
  <si>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</si>
  <si>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</si>
  <si>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</si>
  <si>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</si>
  <si>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</si>
  <si>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</si>
  <si>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</si>
  <si>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</si>
  <si>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</si>
  <si>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</si>
  <si>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</si>
  <si>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</si>
  <si>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</si>
  <si>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</si>
  <si>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</si>
  <si>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</si>
  <si>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</si>
  <si>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</si>
  <si>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</si>
  <si>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</si>
  <si>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</si>
  <si>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</si>
  <si>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</si>
  <si>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</si>
  <si>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</si>
  <si>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</si>
  <si>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</si>
  <si>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</si>
  <si>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</si>
  <si>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</si>
  <si>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</si>
  <si>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</si>
  <si>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</si>
  <si>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</si>
  <si>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</si>
  <si>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</si>
  <si>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</si>
  <si>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</si>
  <si>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</si>
  <si>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</si>
  <si>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</si>
  <si>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</si>
  <si>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</si>
  <si>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</si>
  <si>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</si>
  <si>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</si>
  <si>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</si>
  <si>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</si>
  <si>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</si>
  <si>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</si>
  <si>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</si>
  <si>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</si>
  <si>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</si>
  <si>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</si>
  <si>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</si>
  <si>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</si>
  <si>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</si>
  <si>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</si>
  <si>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</si>
  <si>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</si>
  <si>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</si>
  <si>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</si>
  <si>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</si>
  <si>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</si>
  <si>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</si>
  <si>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</si>
  <si>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</si>
  <si>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</si>
  <si>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</si>
  <si>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</si>
  <si>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</si>
  <si>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</si>
  <si>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</si>
  <si>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</si>
  <si>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</si>
  <si>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</si>
  <si>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</si>
  <si>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</si>
  <si>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</si>
  <si>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</si>
  <si>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</si>
  <si>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</si>
  <si>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</si>
  <si>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</si>
  <si>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</si>
  <si>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</si>
  <si>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</si>
  <si>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</si>
  <si>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</si>
  <si>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</si>
  <si>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</si>
  <si>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</si>
  <si>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</si>
  <si>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</si>
  <si>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</si>
  <si>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</si>
  <si>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</si>
  <si>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</si>
  <si>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</si>
  <si>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</si>
  <si>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</si>
  <si>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</si>
  <si>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</si>
  <si>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</si>
  <si>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</si>
  <si>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</si>
  <si>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</si>
  <si>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</si>
  <si>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</si>
  <si>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</si>
  <si>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</si>
  <si>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</si>
  <si>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</si>
  <si>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</si>
  <si>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</si>
  <si>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</si>
  <si>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</si>
  <si>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</si>
  <si>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</si>
  <si>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</si>
  <si>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</si>
  <si>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</si>
  <si>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</si>
  <si>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</si>
  <si>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</si>
  <si>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</si>
  <si>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</si>
  <si>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</si>
  <si>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</si>
  <si>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</si>
  <si>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</si>
  <si>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</si>
  <si>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</si>
  <si>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</si>
  <si>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</si>
  <si>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</si>
  <si>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</si>
  <si>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</si>
  <si>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</si>
  <si>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</si>
  <si>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</si>
  <si>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</si>
  <si>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</si>
  <si>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</si>
  <si>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</si>
  <si>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</si>
  <si>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</si>
  <si>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</si>
  <si>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</si>
  <si>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</si>
  <si>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</si>
  <si>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</si>
  <si>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</si>
  <si>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</si>
  <si>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</si>
  <si>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</si>
  <si>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</si>
  <si>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</si>
  <si>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</si>
  <si>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</si>
  <si>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</si>
  <si>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</si>
  <si>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</si>
  <si>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</si>
  <si>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</si>
  <si>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</si>
  <si>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</si>
  <si>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</si>
  <si>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</si>
  <si>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</si>
  <si>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</si>
  <si>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</si>
  <si>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</si>
  <si>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</si>
  <si>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</si>
  <si>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</si>
  <si>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</si>
  <si>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</si>
  <si>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</si>
  <si>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</si>
  <si>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</si>
  <si>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</si>
  <si>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</si>
  <si>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</si>
  <si>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</si>
  <si>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</si>
  <si>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</si>
  <si>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</si>
  <si>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</si>
  <si>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</si>
  <si>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</si>
  <si>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</si>
  <si>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</si>
  <si>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</si>
  <si>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</si>
  <si>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</si>
  <si>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</si>
  <si>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</si>
  <si>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</si>
  <si>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</si>
  <si>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</si>
  <si>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</si>
  <si>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</si>
  <si>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</si>
  <si>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</si>
  <si>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</si>
  <si>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</si>
  <si>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</si>
  <si>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</si>
  <si>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</si>
  <si>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</si>
  <si>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</si>
  <si>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</si>
  <si>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</si>
  <si>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</si>
  <si>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</si>
  <si>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</si>
  <si>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</si>
  <si>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</si>
  <si>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</si>
  <si>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</si>
  <si>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</si>
  <si>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</si>
  <si>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</si>
  <si>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</si>
  <si>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</si>
  <si>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</si>
  <si>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</si>
  <si>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</si>
  <si>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</si>
  <si>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</si>
  <si>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</si>
  <si>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</si>
  <si>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</si>
  <si>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</si>
  <si>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</si>
  <si>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</si>
  <si>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</si>
  <si>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</si>
  <si>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</si>
  <si>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</si>
  <si>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</si>
  <si>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</si>
  <si>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</si>
  <si>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</si>
  <si>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</si>
  <si>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</si>
  <si>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</si>
  <si>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</si>
  <si>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</si>
  <si>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</si>
  <si>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</si>
  <si>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</si>
  <si>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</si>
  <si>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</si>
  <si>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</si>
  <si>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</si>
  <si>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</si>
  <si>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</si>
  <si>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</si>
  <si>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</si>
  <si>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</si>
  <si>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</si>
  <si>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</si>
  <si>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</si>
  <si>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</si>
  <si>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</si>
  <si>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</si>
  <si>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</si>
  <si>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</si>
  <si>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</si>
  <si>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</si>
  <si>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</si>
  <si>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</si>
  <si>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</si>
  <si>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</si>
  <si>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</si>
  <si>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</si>
  <si>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</si>
  <si>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</si>
  <si>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</si>
  <si>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</si>
  <si>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</si>
  <si>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</si>
  <si>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</si>
  <si>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</si>
  <si>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</si>
  <si>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</si>
  <si>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</si>
  <si>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</si>
  <si>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</si>
  <si>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</si>
  <si>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</si>
  <si>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</si>
  <si>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</si>
  <si>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</si>
  <si>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</si>
  <si>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</si>
  <si>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</si>
  <si>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</si>
  <si>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</si>
  <si>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</si>
  <si>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</si>
  <si>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</si>
  <si>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</si>
  <si>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</si>
  <si>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</si>
  <si>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</si>
  <si>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</si>
  <si>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</si>
  <si>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</si>
  <si>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</si>
  <si>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</si>
  <si>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</si>
  <si>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</si>
  <si>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</si>
  <si>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</si>
  <si>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</si>
  <si>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</si>
  <si>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</si>
  <si>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</si>
  <si>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</si>
  <si>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</si>
  <si>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</si>
  <si>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</si>
  <si>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</si>
  <si>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</si>
  <si>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</si>
  <si>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</si>
  <si>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</si>
  <si>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</si>
  <si>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</si>
  <si>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</si>
  <si>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</si>
  <si>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</si>
  <si>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</si>
  <si>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</si>
  <si>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</si>
  <si>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</si>
  <si>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</si>
  <si>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</si>
  <si>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</si>
  <si>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</si>
  <si>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</si>
  <si>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</si>
  <si>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</si>
  <si>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</si>
  <si>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</si>
  <si>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</si>
  <si>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</si>
  <si>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</si>
  <si>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</si>
  <si>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</si>
  <si>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</si>
  <si>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</si>
  <si>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</si>
  <si>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</si>
  <si>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</si>
  <si>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</si>
  <si>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</si>
  <si>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</si>
  <si>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</si>
  <si>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</si>
  <si>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</si>
  <si>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</si>
  <si>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</si>
  <si>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</si>
  <si>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</si>
  <si>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</si>
  <si>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</si>
  <si>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</si>
  <si>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</si>
  <si>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</si>
  <si>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</si>
  <si>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</si>
  <si>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</si>
  <si>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</si>
  <si>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</si>
  <si>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</si>
  <si>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</si>
  <si>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</si>
  <si>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</si>
  <si>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</si>
  <si>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</si>
  <si>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</si>
  <si>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</si>
  <si>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</si>
  <si>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</si>
  <si>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</si>
  <si>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</si>
  <si>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</si>
  <si>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</si>
  <si>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</si>
  <si>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</si>
  <si>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</si>
  <si>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</si>
  <si>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</si>
  <si>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</si>
  <si>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</si>
  <si>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</si>
  <si>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</si>
  <si>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</si>
  <si>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</si>
  <si>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</si>
  <si>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</si>
  <si>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</si>
  <si>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</si>
  <si>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</si>
  <si>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</si>
  <si>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</si>
  <si>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</si>
  <si>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</si>
  <si>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</si>
  <si>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</si>
  <si>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</si>
  <si>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</si>
  <si>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</si>
  <si>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</si>
  <si>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</si>
  <si>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</si>
  <si>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</si>
  <si>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</si>
  <si>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</si>
  <si>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</si>
  <si>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</si>
  <si>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</si>
  <si>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</si>
  <si>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</si>
  <si>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</si>
  <si>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</si>
  <si>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</si>
  <si>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</si>
  <si>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</si>
  <si>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</si>
  <si>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</si>
  <si>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</si>
  <si>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</si>
  <si>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</si>
  <si>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</si>
  <si>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</si>
  <si>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</si>
  <si>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</si>
  <si>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</si>
  <si>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</si>
  <si>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</si>
  <si>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</si>
  <si>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</si>
  <si>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</si>
  <si>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</si>
  <si>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</si>
  <si>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</si>
  <si>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</si>
  <si>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</si>
  <si>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</si>
  <si>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</si>
  <si>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</si>
  <si>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</si>
  <si>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</si>
  <si>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</si>
  <si>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</si>
  <si>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</si>
  <si>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</si>
  <si>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</si>
  <si>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</si>
  <si>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</si>
  <si>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</si>
  <si>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</si>
  <si>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</si>
  <si>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</si>
  <si>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</si>
  <si>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</si>
  <si>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</si>
  <si>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</si>
  <si>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</si>
  <si>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</si>
  <si>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</si>
  <si>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</si>
  <si>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</si>
  <si>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</si>
  <si>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</si>
  <si>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</si>
  <si>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</si>
  <si>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</si>
  <si>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</si>
  <si>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</si>
  <si>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</si>
  <si>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</si>
  <si>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</si>
  <si>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</si>
  <si>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</si>
  <si>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</si>
  <si>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</si>
  <si>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</si>
  <si>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</si>
  <si>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</si>
  <si>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</si>
  <si>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</si>
  <si>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</si>
  <si>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</si>
  <si>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</si>
  <si>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</si>
  <si>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</si>
  <si>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</si>
  <si>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</si>
  <si>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</si>
  <si>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</si>
  <si>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</si>
  <si>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</si>
  <si>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</si>
  <si>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</si>
  <si>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</si>
  <si>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</si>
  <si>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</si>
  <si>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</si>
  <si>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</si>
  <si>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</si>
  <si>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</si>
  <si>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</si>
  <si>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</si>
  <si>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</si>
  <si>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</si>
  <si>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</si>
  <si>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</si>
  <si>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</si>
  <si>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</si>
  <si>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</si>
  <si>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</si>
  <si>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</si>
  <si>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</si>
  <si>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</si>
  <si>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</si>
  <si>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</si>
  <si>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</si>
  <si>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</si>
  <si>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</si>
  <si>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</si>
  <si>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</si>
  <si>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</si>
  <si>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</si>
  <si>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</si>
  <si>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</si>
  <si>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</si>
  <si>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</si>
  <si>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</si>
  <si>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</si>
  <si>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</si>
  <si>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</si>
  <si>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</si>
  <si>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</si>
  <si>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</si>
  <si>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</si>
  <si>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</si>
  <si>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</si>
  <si>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</si>
  <si>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</si>
  <si>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</si>
  <si>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</si>
  <si>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</si>
  <si>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</si>
  <si>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</si>
  <si>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</si>
  <si>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</si>
  <si>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</si>
  <si>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</si>
  <si>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</si>
  <si>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</si>
  <si>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</si>
  <si>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</si>
  <si>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</si>
  <si>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</si>
  <si>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</si>
  <si>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</si>
  <si>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</si>
  <si>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</si>
  <si>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</si>
  <si>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</si>
  <si>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</si>
  <si>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</si>
  <si>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</si>
  <si>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</si>
  <si>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</si>
  <si>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</si>
  <si>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</si>
  <si>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</si>
  <si>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</si>
  <si>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</si>
  <si>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</si>
  <si>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</si>
  <si>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</si>
  <si>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</si>
  <si>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</si>
  <si>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</si>
  <si>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</si>
  <si>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</si>
  <si>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</si>
  <si>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</si>
  <si>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</si>
  <si>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</si>
  <si>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</si>
  <si>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</si>
  <si>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</si>
  <si>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</si>
  <si>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</si>
  <si>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</si>
  <si>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</si>
  <si>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</si>
  <si>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</si>
  <si>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</si>
  <si>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</si>
  <si>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</si>
  <si>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</si>
  <si>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</si>
  <si>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</si>
  <si>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</si>
  <si>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</si>
  <si>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</si>
  <si>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</si>
  <si>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</si>
  <si>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</si>
  <si>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</si>
  <si>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</si>
  <si>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</si>
  <si>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</si>
  <si>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</si>
  <si>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</si>
  <si>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</si>
  <si>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</si>
  <si>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</si>
  <si>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</si>
  <si>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</si>
  <si>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</si>
  <si>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</si>
  <si>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</si>
  <si>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</si>
  <si>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</si>
  <si>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</si>
  <si>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</si>
  <si>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</si>
  <si>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</si>
  <si>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</si>
  <si>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</si>
  <si>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</si>
  <si>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</si>
  <si>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</si>
  <si>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</si>
  <si>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</si>
  <si>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</si>
  <si>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</si>
  <si>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</si>
  <si>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</si>
  <si>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</si>
  <si>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</si>
  <si>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</si>
  <si>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</si>
  <si>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</si>
  <si>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</si>
  <si>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</si>
  <si>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</si>
  <si>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</si>
  <si>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</si>
  <si>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</si>
  <si>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</si>
  <si>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</si>
  <si>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</si>
  <si>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</si>
  <si>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</si>
  <si>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</si>
  <si>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</si>
  <si>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</si>
  <si>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</si>
  <si>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</si>
  <si>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</si>
  <si>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</si>
  <si>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</si>
  <si>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</si>
  <si>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</si>
  <si>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</si>
  <si>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</si>
  <si>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</si>
  <si>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</si>
  <si>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</si>
  <si>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</si>
  <si>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</si>
  <si>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</si>
  <si>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</si>
  <si>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</si>
  <si>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</si>
  <si>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</si>
  <si>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</si>
  <si>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</si>
  <si>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</si>
  <si>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</si>
  <si>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</si>
  <si>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</si>
  <si>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</si>
  <si>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</si>
  <si>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</si>
  <si>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</si>
  <si>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</si>
  <si>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</si>
  <si>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</si>
  <si>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</si>
  <si>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</si>
  <si>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</si>
  <si>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</si>
  <si>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</si>
  <si>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</si>
  <si>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</si>
  <si>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</si>
  <si>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</si>
  <si>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</si>
  <si>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</si>
  <si>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</si>
  <si>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</si>
  <si>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</si>
  <si>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</si>
  <si>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</si>
  <si>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</si>
  <si>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</si>
  <si>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</si>
  <si>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</si>
  <si>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</si>
  <si>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</si>
  <si>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</si>
  <si>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</si>
  <si>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</si>
  <si>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</si>
  <si>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</si>
  <si>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</si>
  <si>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</si>
  <si>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</si>
  <si>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</si>
  <si>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</si>
  <si>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</si>
  <si>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</si>
  <si>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</si>
  <si>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</si>
  <si>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</si>
  <si>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</si>
  <si>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</si>
  <si>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</si>
  <si>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</si>
  <si>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</si>
  <si>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</si>
  <si>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</si>
  <si>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</si>
  <si>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</si>
  <si>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</si>
  <si>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</si>
  <si>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</si>
  <si>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</si>
  <si>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</si>
  <si>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</si>
  <si>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</si>
  <si>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</si>
  <si>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</si>
  <si>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</si>
  <si>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</si>
  <si>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</si>
  <si>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</si>
  <si>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</si>
  <si>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</si>
  <si>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</si>
  <si>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</si>
  <si>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</si>
  <si>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</si>
  <si>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</si>
  <si>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</si>
  <si>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</si>
  <si>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</si>
  <si>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</si>
  <si>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</si>
  <si>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</si>
  <si>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</si>
  <si>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</si>
  <si>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</si>
  <si>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</si>
  <si>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</si>
  <si>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</si>
  <si>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</si>
  <si>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</si>
  <si>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</si>
  <si>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</si>
  <si>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</si>
  <si>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</si>
  <si>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</si>
  <si>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</si>
  <si>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</si>
  <si>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</si>
  <si>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</si>
  <si>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</si>
  <si>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</si>
  <si>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</si>
  <si>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</si>
  <si>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</si>
  <si>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</si>
  <si>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</si>
  <si>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</si>
  <si>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</si>
  <si>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</si>
  <si>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</si>
  <si>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</si>
  <si>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</si>
  <si>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</si>
  <si>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</si>
  <si>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</si>
  <si>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</si>
  <si>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</si>
  <si>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</si>
  <si>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</si>
  <si>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</si>
  <si>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</si>
  <si>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</si>
  <si>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</si>
  <si>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</si>
  <si>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</si>
  <si>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</si>
  <si>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</si>
  <si>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</si>
  <si>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</si>
  <si>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</si>
  <si>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</si>
  <si>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</si>
  <si>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</si>
  <si>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</si>
  <si>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</si>
  <si>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</si>
  <si>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</si>
  <si>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</si>
  <si>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</si>
  <si>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</si>
  <si>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</si>
  <si>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</si>
  <si>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</si>
  <si>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</si>
  <si>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</si>
  <si>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</si>
  <si>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</si>
  <si>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</si>
  <si>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</si>
  <si>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</si>
  <si>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</si>
  <si>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</si>
  <si>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</si>
  <si>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</si>
  <si>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</si>
  <si>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</si>
  <si>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</si>
  <si>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</si>
  <si>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</si>
  <si>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</si>
  <si>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</si>
  <si>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</si>
  <si>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</si>
  <si>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</si>
  <si>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</si>
  <si>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</si>
  <si>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</si>
  <si>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</si>
  <si>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</si>
  <si>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</si>
  <si>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</si>
  <si>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</si>
  <si>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</si>
  <si>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</si>
  <si>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</si>
  <si>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</si>
  <si>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</si>
  <si>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</si>
  <si>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</si>
  <si>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</si>
  <si>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</si>
  <si>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</si>
  <si>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</si>
  <si>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</si>
  <si>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</si>
  <si>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</si>
  <si>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</si>
  <si>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</si>
  <si>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</si>
  <si>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</si>
  <si>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</si>
  <si>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</si>
  <si>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</si>
  <si>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</si>
  <si>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</si>
  <si>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</si>
  <si>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</si>
  <si>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</si>
  <si>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</si>
  <si>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</si>
  <si>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</si>
  <si>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</si>
  <si>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</si>
  <si>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</si>
  <si>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</si>
  <si>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</si>
  <si>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</si>
  <si>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</si>
  <si>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</si>
  <si>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</si>
  <si>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</si>
  <si>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</si>
  <si>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</si>
  <si>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</si>
  <si>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</si>
  <si>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</si>
  <si>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</si>
  <si>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</si>
  <si>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</si>
  <si>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</si>
  <si>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</si>
  <si>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</si>
  <si>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</si>
  <si>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</si>
  <si>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</si>
  <si>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</si>
  <si>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</si>
  <si>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</si>
  <si>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</si>
  <si>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</si>
  <si>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</si>
  <si>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</si>
  <si>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</si>
  <si>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</si>
  <si>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</si>
  <si>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</si>
  <si>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</si>
  <si>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</si>
  <si>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</si>
  <si>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</si>
  <si>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</si>
  <si>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</si>
  <si>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</si>
  <si>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</si>
  <si>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</si>
  <si>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</si>
  <si>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</si>
  <si>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</si>
  <si>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</si>
  <si>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</si>
  <si>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</si>
  <si>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</si>
  <si>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</si>
  <si>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</si>
  <si>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</si>
  <si>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</si>
  <si>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</si>
  <si>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</si>
  <si>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</si>
  <si>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</si>
  <si>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</si>
  <si>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</si>
  <si>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</si>
  <si>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</si>
  <si>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</si>
  <si>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</si>
  <si>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</si>
  <si>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</si>
  <si>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</si>
  <si>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</si>
  <si>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</si>
  <si>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</si>
  <si>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</si>
  <si>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</si>
  <si>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</si>
  <si>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</si>
  <si>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</si>
  <si>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</si>
  <si>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</si>
  <si>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</si>
  <si>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</si>
  <si>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</si>
  <si>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</si>
  <si>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</si>
  <si>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</si>
  <si>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</si>
  <si>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</si>
  <si>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</si>
  <si>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</si>
  <si>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</si>
  <si>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</si>
  <si>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</si>
  <si>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</si>
  <si>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</si>
  <si>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</si>
  <si>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</si>
  <si>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</si>
  <si>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</si>
  <si>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</si>
  <si>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</si>
  <si>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</si>
  <si>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</si>
  <si>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</si>
  <si>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</si>
  <si>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</si>
  <si>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</si>
  <si>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</si>
  <si>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</si>
  <si>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</si>
  <si>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</si>
  <si>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</si>
  <si>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</si>
  <si>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</si>
  <si>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</si>
  <si>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</si>
  <si>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</si>
  <si>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</si>
  <si>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</si>
  <si>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</si>
  <si>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</si>
  <si>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</si>
  <si>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</si>
  <si>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</si>
  <si>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</si>
  <si>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</si>
  <si>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</si>
  <si>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</si>
  <si>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</si>
  <si>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</si>
  <si>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</si>
  <si>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</si>
  <si>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</si>
  <si>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</si>
  <si>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</si>
  <si>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</si>
  <si>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</si>
  <si>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</si>
  <si>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</si>
  <si>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</si>
  <si>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</si>
  <si>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</si>
  <si>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</si>
  <si>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</si>
  <si>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</si>
  <si>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</si>
  <si>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</si>
  <si>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</si>
  <si>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</si>
  <si>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</si>
  <si>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</si>
  <si>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</si>
  <si>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</si>
  <si>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</si>
  <si>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</si>
  <si>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</si>
  <si>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</si>
  <si>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</si>
  <si>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</si>
  <si>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</si>
  <si>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</si>
  <si>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</si>
  <si>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</si>
  <si>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</si>
  <si>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</si>
  <si>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</si>
  <si>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</si>
  <si>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</si>
  <si>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</si>
  <si>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</si>
  <si>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</si>
  <si>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</si>
  <si>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</si>
  <si>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</si>
  <si>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</si>
  <si>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</si>
  <si>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</si>
  <si>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</si>
  <si>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</si>
  <si>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</si>
  <si>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</si>
  <si>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</si>
  <si>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</si>
  <si>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</si>
  <si>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</si>
  <si>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</si>
  <si>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</si>
  <si>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</si>
  <si>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</si>
  <si>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</si>
  <si>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</si>
  <si>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</si>
  <si>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</si>
  <si>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</si>
  <si>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</si>
  <si>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</si>
  <si>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</si>
  <si>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</si>
  <si>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</si>
  <si>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</si>
  <si>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</si>
  <si>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</si>
  <si>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</si>
  <si>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</si>
  <si>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</si>
  <si>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</si>
  <si>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</si>
  <si>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</si>
  <si>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</si>
  <si>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</si>
  <si>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</si>
  <si>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</si>
  <si>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</si>
  <si>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</si>
  <si>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</si>
  <si>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</si>
  <si>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</si>
  <si>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</si>
  <si>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</si>
  <si>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</si>
  <si>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</si>
  <si>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</si>
  <si>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</si>
  <si>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</si>
  <si>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</si>
  <si>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</si>
  <si>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</si>
  <si>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</si>
  <si>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</si>
  <si>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</si>
  <si>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</si>
  <si>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</si>
  <si>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</si>
  <si>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</si>
  <si>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</si>
  <si>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</si>
  <si>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</si>
  <si>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</si>
  <si>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</si>
  <si>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</si>
  <si>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</si>
  <si>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</si>
  <si>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</si>
  <si>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</si>
  <si>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</si>
  <si>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</si>
  <si>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</si>
  <si>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</si>
  <si>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</si>
  <si>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</si>
  <si>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</si>
  <si>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</si>
  <si>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</si>
  <si>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</si>
  <si>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</si>
  <si>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</si>
  <si>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</si>
  <si>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</si>
  <si>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</si>
  <si>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</si>
  <si>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</si>
  <si>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</si>
  <si>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</si>
  <si>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</si>
  <si>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</si>
  <si>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</si>
  <si>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</si>
  <si>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</si>
  <si>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</si>
  <si>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</si>
  <si>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</si>
  <si>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</si>
  <si>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</si>
  <si>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</si>
  <si>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</si>
  <si>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</si>
  <si>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</si>
  <si>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</si>
  <si>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</si>
  <si>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</si>
  <si>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</si>
  <si>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</si>
  <si>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</si>
  <si>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</si>
  <si>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</si>
  <si>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</si>
  <si>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</si>
  <si>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</si>
  <si>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</si>
  <si>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</si>
  <si>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</si>
  <si>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</si>
  <si>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</si>
  <si>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</si>
  <si>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</si>
  <si>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</si>
  <si>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</si>
  <si>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</si>
  <si>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</si>
  <si>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</si>
  <si>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</si>
  <si>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</si>
  <si>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</si>
  <si>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</si>
  <si>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</si>
  <si>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</si>
  <si>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</si>
  <si>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</si>
  <si>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</si>
  <si>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</si>
  <si>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</si>
  <si>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</si>
  <si>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</si>
  <si>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</si>
  <si>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</si>
  <si>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</si>
  <si>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</si>
  <si>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</si>
  <si>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</si>
  <si>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</si>
  <si>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</si>
  <si>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</si>
  <si>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</si>
  <si>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</si>
  <si>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</si>
  <si>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</si>
  <si>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</si>
  <si>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</si>
  <si>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</si>
  <si>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</si>
  <si>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</si>
  <si>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</si>
  <si>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</si>
  <si>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</si>
  <si>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</si>
  <si>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</si>
  <si>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</si>
  <si>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</si>
  <si>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</si>
  <si>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</si>
  <si>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</si>
  <si>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</si>
  <si>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</si>
  <si>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</si>
  <si>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</si>
  <si>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</si>
  <si>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</si>
  <si>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</si>
  <si>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</si>
  <si>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</si>
  <si>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</si>
  <si>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</si>
  <si>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</si>
  <si>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</si>
  <si>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</si>
  <si>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</si>
  <si>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</si>
  <si>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</si>
  <si>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</si>
  <si>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</si>
  <si>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</si>
  <si>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</si>
  <si>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</si>
  <si>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</si>
  <si>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</si>
  <si>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</si>
  <si>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</si>
  <si>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</si>
  <si>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</si>
  <si>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</si>
  <si>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</si>
  <si>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</si>
  <si>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</si>
  <si>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</si>
  <si>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</si>
  <si>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</si>
  <si>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</si>
  <si>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</si>
  <si>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</si>
  <si>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</si>
  <si>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</si>
  <si>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</si>
  <si>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</si>
  <si>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</si>
  <si>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</si>
  <si>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</si>
  <si>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</si>
  <si>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</si>
  <si>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</si>
  <si>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</si>
  <si>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</si>
  <si>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</si>
  <si>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</si>
  <si>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</si>
  <si>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</si>
  <si>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</si>
  <si>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</si>
  <si>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</si>
  <si>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</si>
  <si>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</si>
  <si>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</si>
  <si>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</si>
  <si>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</si>
  <si>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</si>
  <si>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</si>
  <si>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</si>
  <si>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</si>
  <si>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</si>
  <si>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</si>
  <si>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</si>
  <si>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</si>
  <si>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</si>
  <si>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</si>
  <si>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</si>
  <si>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</si>
  <si>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</si>
  <si>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</si>
  <si>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</si>
  <si>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</si>
  <si>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</si>
  <si>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</si>
  <si>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</si>
  <si>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</si>
  <si>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</si>
  <si>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</si>
  <si>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</si>
  <si>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</si>
  <si>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</si>
  <si>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</si>
  <si>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</si>
  <si>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</si>
  <si>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</si>
  <si>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</si>
  <si>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</si>
  <si>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</si>
  <si>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</si>
  <si>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</si>
  <si>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</si>
  <si>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</si>
  <si>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</si>
  <si>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</si>
  <si>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</si>
  <si>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</si>
  <si>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</si>
  <si>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</si>
  <si>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</si>
  <si>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</si>
  <si>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</si>
  <si>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</si>
  <si>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</si>
  <si>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</si>
  <si>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</si>
  <si>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</si>
  <si>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</si>
  <si>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</si>
  <si>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</si>
  <si>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</si>
  <si>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</si>
  <si>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</si>
  <si>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</si>
  <si>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</si>
  <si>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</si>
  <si>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</si>
  <si>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</si>
  <si>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</si>
  <si>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</si>
  <si>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</si>
  <si>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</si>
  <si>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</si>
  <si>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</si>
  <si>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</si>
  <si>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</si>
  <si>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</si>
  <si>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</si>
  <si>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</si>
  <si>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</si>
  <si>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</si>
  <si>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</si>
  <si>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</si>
  <si>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</si>
  <si>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</si>
  <si>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</si>
  <si>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</si>
  <si>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</si>
  <si>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</si>
  <si>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</si>
  <si>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</si>
  <si>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</si>
  <si>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</si>
  <si>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</si>
  <si>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</si>
  <si>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</si>
  <si>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</si>
  <si>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</si>
  <si>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</si>
  <si>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</si>
  <si>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</si>
  <si>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</si>
  <si>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</si>
  <si>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</si>
  <si>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</si>
  <si>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</si>
  <si>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</si>
  <si>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</si>
  <si>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</si>
  <si>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</si>
  <si>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</si>
  <si>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</si>
  <si>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</si>
  <si>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</si>
  <si>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</si>
  <si>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</si>
  <si>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</si>
  <si>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</si>
  <si>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</si>
  <si>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</si>
  <si>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</si>
  <si>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</si>
  <si>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</si>
  <si>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</si>
  <si>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</si>
  <si>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</si>
  <si>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</si>
  <si>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</si>
  <si>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</si>
  <si>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</si>
  <si>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</si>
  <si>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</si>
  <si>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</si>
  <si>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</si>
  <si>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</si>
  <si>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</si>
  <si>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</si>
  <si>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</si>
  <si>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</si>
  <si>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</si>
  <si>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</si>
  <si>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</si>
  <si>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</si>
  <si>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</si>
  <si>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</si>
  <si>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</si>
  <si>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</si>
  <si>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</si>
  <si>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</si>
  <si>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</si>
  <si>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</si>
  <si>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</si>
  <si>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</si>
  <si>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</si>
  <si>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</si>
  <si>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</si>
  <si>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</si>
  <si>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</si>
  <si>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</si>
  <si>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</si>
  <si>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</si>
  <si>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</si>
  <si>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</si>
  <si>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</si>
  <si>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</si>
  <si>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</si>
  <si>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</si>
  <si>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</si>
  <si>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</si>
  <si>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</si>
  <si>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</si>
  <si>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</si>
  <si>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</si>
  <si>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</si>
  <si>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</si>
  <si>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</si>
  <si>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</si>
  <si>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</si>
  <si>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</si>
  <si>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</si>
  <si>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</si>
  <si>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</si>
  <si>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</si>
  <si>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</si>
  <si>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</si>
  <si>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</si>
  <si>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</si>
  <si>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</si>
  <si>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</si>
  <si>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</si>
  <si>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</si>
  <si>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</si>
  <si>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</si>
  <si>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</si>
  <si>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</si>
  <si>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</si>
  <si>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</si>
  <si>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</si>
  <si>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</si>
  <si>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</si>
  <si>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</si>
  <si>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</si>
  <si>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</si>
  <si>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</si>
  <si>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</si>
  <si>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</si>
  <si>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</si>
  <si>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</si>
  <si>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</si>
  <si>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</si>
  <si>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</si>
  <si>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</si>
  <si>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</si>
  <si>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</si>
  <si>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</si>
  <si>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</si>
  <si>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</si>
  <si>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</si>
  <si>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</si>
  <si>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</si>
  <si>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</si>
  <si>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</si>
  <si>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</si>
  <si>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</si>
  <si>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</si>
  <si>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</si>
  <si>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</si>
  <si>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</si>
  <si>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</si>
  <si>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</si>
  <si>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</si>
  <si>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</si>
  <si>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</si>
  <si>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</si>
  <si>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</si>
  <si>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</si>
  <si>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</si>
  <si>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</si>
  <si>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</si>
  <si>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</si>
  <si>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</si>
  <si>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</si>
  <si>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</si>
  <si>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</si>
  <si>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</si>
  <si>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</si>
  <si>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</si>
  <si>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</si>
  <si>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</si>
  <si>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</si>
  <si>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</si>
  <si>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</si>
  <si>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</si>
  <si>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</si>
  <si>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</si>
  <si>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</si>
  <si>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</si>
  <si>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</si>
  <si>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</si>
  <si>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</si>
  <si>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</si>
  <si>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</si>
  <si>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</si>
  <si>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</si>
  <si>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</si>
  <si>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</si>
  <si>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</si>
  <si>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</si>
  <si>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</si>
  <si>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</si>
  <si>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</si>
  <si>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</si>
  <si>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</si>
  <si>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</si>
  <si>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</si>
  <si>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</si>
  <si>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</si>
  <si>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</si>
  <si>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</si>
  <si>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</si>
  <si>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</si>
  <si>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</si>
  <si>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</si>
  <si>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</si>
  <si>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</si>
  <si>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</si>
  <si>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</si>
  <si>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</si>
  <si>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</si>
  <si>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</si>
  <si>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</si>
  <si>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</si>
  <si>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</si>
  <si>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</si>
  <si>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</si>
  <si>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</si>
  <si>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</si>
  <si>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</si>
  <si>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</si>
  <si>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</si>
  <si>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</si>
  <si>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</si>
  <si>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</si>
  <si>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</si>
  <si>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</si>
  <si>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</si>
  <si>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</si>
  <si>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</si>
  <si>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</si>
  <si>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</si>
  <si>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</si>
  <si>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</si>
  <si>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</si>
  <si>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</si>
  <si>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</si>
  <si>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</si>
  <si>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</si>
  <si>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</si>
  <si>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</si>
  <si>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</si>
  <si>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</si>
  <si>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</si>
  <si>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</si>
  <si>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</si>
  <si>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</si>
  <si>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</si>
  <si>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</si>
  <si>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</si>
  <si>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</si>
  <si>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</si>
  <si>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</si>
  <si>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</si>
  <si>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</si>
  <si>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</si>
  <si>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</si>
  <si>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</si>
  <si>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</si>
  <si>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</si>
  <si>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</si>
  <si>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</si>
  <si>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</si>
  <si>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</si>
  <si>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</si>
  <si>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</si>
  <si>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</si>
  <si>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</si>
  <si>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</si>
  <si>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</si>
  <si>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</si>
  <si>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</si>
  <si>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</si>
  <si>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</si>
  <si>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</si>
  <si>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</si>
  <si>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</si>
  <si>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</si>
  <si>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</si>
  <si>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</si>
  <si>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</si>
  <si>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</si>
  <si>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</si>
  <si>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</si>
  <si>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</si>
  <si>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</si>
  <si>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</si>
  <si>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</si>
  <si>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</si>
  <si>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</si>
  <si>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</si>
  <si>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</si>
  <si>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</si>
  <si>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</si>
  <si>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</si>
  <si>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</si>
  <si>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</si>
  <si>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</si>
  <si>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</si>
  <si>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</si>
  <si>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</si>
  <si>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</si>
  <si>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</si>
  <si>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</si>
  <si>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</si>
  <si>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</si>
  <si>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</si>
  <si>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</si>
  <si>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</si>
  <si>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</si>
  <si>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</si>
  <si>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</si>
  <si>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</si>
  <si>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</si>
  <si>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</si>
  <si>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</si>
  <si>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</si>
  <si>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</si>
  <si>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</si>
  <si>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</si>
  <si>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</si>
  <si>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</si>
  <si>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</si>
  <si>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</si>
  <si>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</si>
  <si>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</si>
  <si>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</si>
  <si>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</si>
  <si>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</si>
  <si>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</si>
  <si>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</si>
  <si>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</si>
  <si>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</si>
  <si>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</si>
  <si>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</si>
  <si>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</si>
  <si>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</si>
  <si>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</si>
  <si>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</si>
  <si>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</si>
  <si>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</si>
  <si>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</si>
  <si>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</si>
  <si>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</si>
  <si>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</si>
  <si>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</si>
  <si>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</si>
  <si>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</si>
  <si>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</si>
  <si>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</si>
  <si>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</si>
  <si>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</si>
  <si>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</si>
  <si>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</si>
  <si>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</si>
  <si>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</si>
  <si>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</si>
  <si>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</si>
  <si>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</si>
  <si>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</si>
  <si>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</si>
  <si>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</si>
  <si>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</si>
  <si>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</si>
  <si>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</si>
  <si>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</si>
  <si>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</si>
  <si>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</si>
  <si>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</si>
  <si>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</si>
  <si>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</si>
  <si>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</si>
  <si>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</si>
  <si>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</si>
  <si>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</si>
  <si>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</si>
  <si>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</si>
  <si>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</si>
  <si>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</si>
  <si>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</si>
  <si>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</si>
  <si>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</si>
  <si>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</si>
  <si>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</si>
  <si>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</si>
  <si>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</si>
  <si>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</si>
  <si>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</si>
  <si>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</si>
  <si>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</si>
  <si>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</si>
  <si>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</si>
  <si>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</si>
  <si>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</si>
  <si>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</si>
  <si>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</si>
  <si>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</si>
  <si>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</si>
  <si>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</si>
  <si>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</si>
  <si>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</si>
  <si>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</si>
  <si>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</si>
  <si>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</si>
  <si>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</si>
  <si>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</si>
  <si>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</si>
  <si>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</si>
  <si>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</si>
  <si>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</si>
  <si>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</si>
  <si>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</si>
  <si>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</si>
  <si>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</si>
  <si>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</si>
  <si>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</si>
  <si>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</si>
  <si>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</si>
  <si>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</si>
  <si>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</si>
  <si>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</si>
  <si>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</si>
  <si>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</si>
  <si>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</si>
  <si>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</si>
  <si>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</si>
  <si>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</si>
  <si>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</si>
  <si>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</si>
  <si>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</si>
  <si>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</si>
  <si>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</si>
  <si>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</si>
  <si>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</si>
  <si>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</si>
  <si>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</si>
  <si>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</si>
  <si>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</si>
  <si>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</si>
  <si>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</si>
  <si>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</si>
  <si>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</si>
  <si>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</si>
  <si>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</si>
  <si>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</si>
  <si>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</si>
  <si>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</si>
  <si>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</si>
  <si>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</si>
  <si>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</si>
  <si>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</si>
  <si>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</si>
  <si>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</si>
  <si>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</si>
  <si>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Mínimo 2 mesas de trabajo en el año para revisar situaciones similares y dar directrices para conciliar o realizar la devolución a que haya lugar para evitar la interposición de demandas</t>
  </si>
  <si>
    <t>Presunta ilegalidad en la expedición de actos administrativos que imponen sanción administrativa por violación a normas de protección ambiental, por haber operado la caducidad para imponer sanciones</t>
  </si>
  <si>
    <t>Indebida liquidación de tasa, sobretasa o tributo por posible desconocimiento en la interpretación, aplicación y/o vigencia de las normas correspondientes.</t>
  </si>
  <si>
    <t xml:space="preserve">MESAS DE TRABAJO </t>
  </si>
  <si>
    <t>Expedir y/o socializar recomendaciones en materia de devolución de saldos que sean reclamados</t>
  </si>
  <si>
    <t>Número de recomendaciones planeadas a expedir y/o socializar en el periodo 2022-2023</t>
  </si>
  <si>
    <t>Número de recomendaciones expedidas y/o socializadas en el periodo 2022-2023</t>
  </si>
  <si>
    <t>Número de mesas de trabajo planeadas a realizar en el período 2022 y 2023</t>
  </si>
  <si>
    <t>Número de mesas de trabajo realizadas en el período 2022 y 2023</t>
  </si>
  <si>
    <t xml:space="preserve">SUBDIRECCIÓN DE AUTORIDAD AMBIENTAL </t>
  </si>
  <si>
    <t>Se tomó como insumo un fallo parcialmente en contra del año 2020 en el que el tribunal declaró en primera instancia que se tasó indebidamente la sobretasa y declaró la nulidad parcial del acto administrativo que la impuso -rad. 2017 - 00148.-, la cuantía estimada a la fecha es de $ 75.373.408,73 más posibles indexaciones o intereses. adicionalmente, se seleccionó esta causa porque en la entidad es frecuente la presentación de demandas contra actos administrativos que liquidan una tasa o sobretasa y por el costo económico que implica o implicaría perder un proceso de este tipo ya que ordenaría la devolución de las sumas si estas fueron pagadas, con su respectiva indexación o con intereses.</t>
  </si>
  <si>
    <t>Dos capacitaciones en cada año de vigencia de la Política de Prevención al personal de planta y contratista de la sede principal y de las regionales, sobre la normatividad y jurisprudencia establecida en los lineamientos fijados para aplicar en materia ambiental, dentro de los procesos administrativos, liquidaciones de tasas y sobretasas y otorgamiento de permisos y licencias.</t>
  </si>
  <si>
    <t>La entidad obró como demandante en el presente proceso, sin embargo, el mismo resultó favorable en primera instancia y desfavorable en segunda instancia. CAUSA EKOGUI: Pago de condena o conciliacion por actuacion dolosa o gravemente culposa de servidor o ex servidor publico o particular en ejercicio de funciones publicas. Si bien la frecuencia fue solamente de una vez, para la entidad es importante el análisis de esta sentencia, toda vez que es da las muy pocas que resultó en contra de la entidad y que además implican la no posibilidad de poder recibir las sumas reclamadas con la acción de repetición. La cuantía final del proceso conforme a actualización del ekogui para la fecha de la segunda instancia, ascendía a aproximadamente 298'074.993,26.</t>
  </si>
  <si>
    <t>Proceso acción de repetición que cobraba sumas de dinero que debieron ser pagadas por razón de condena judicial por la ilegalidad en la expedición de acto administrativo que dio por terminado  nombramiento en provisionalidad. Según el Tribunal de Segunda instancia, en el caso "... concluye la Sala que, no se configuró el elemento subjetivo referido a la culpa grave en la conducta reprochada a la demandada como causa eficiente y determinante del reconocimiento indemnizatorio efectuado por la entidad demandante, con ocasión de la condena impuesta por esta Jurisdicción y por cuyo pago pretendió repetir en ejercicio del presente medio de control contra la señora Esperanza Castillo Ortiz, razón por la que, se revocará la sentencia de primera instancia y en su lugar, se denegarán las pretensiones de la demanda."</t>
  </si>
  <si>
    <t>Dos (2) capacitaciones en cada año de vigencia de la Política de Prevención, al personal de planta y contratista sobre el ejercicio de la acción de repetición</t>
  </si>
  <si>
    <t>SECRETARÍA GENERAL</t>
  </si>
  <si>
    <t>La entidad obra como demandada en proceso de nulidad simple radicado 2019 - 00498, por presunta ilegalidad en la expedición de licencia de funcionamiento, la parte demandante manifiesta que la entidad demandada no dio cumplimiento a las normas, requisitos y prohibiciones para el ordenamiento del territorio, mediante el cual se reconocen que un relleno sanitario no es una actividad sostenible y muchos menos de preservación y restauración.</t>
  </si>
  <si>
    <t>Presunta irregularidad en la expedición de licencia de funcionamiento de relleno sanitario, por presunto incumplimiento a las normas, requisitos y prohibiciones para el ordenamiento del territorio. El demandante imputa la presunta la violación de normas sustantivas "Que es nula la resolución SGL número 0001121 del 27 de noviembre de 2014, a través de la cual otorgó Licencia Ambiental a la Empresa Rediba S.A., para que el municipio de Barrancabermeja, cuenta con un Relleno Sanitario Local y zonas aledañas, sustrayendo un terreno del Distrito Regional de Manejo Integrado D.R.M.I. de la Ciénaga San Silvestre, desconociendo esencialmente el principio de legalidad y los derechos constitucionales fundamentales al Ambiente Sano, diversidad e integridad del ambiente y áreas de especial importancia ecológica, art 78,79 y 80 de la Constitución Nacional."</t>
  </si>
  <si>
    <t>Dos (2) capacitaciones en cada año de vigencia de la Política de Prevención, personal de planta y contratista de la sede principal y de las regionales, sobre la normatividad y jurisprudencia establecida en los lineamientos fijados, para la expediención de licencias de funcionamiento para rellenos sanitarios</t>
  </si>
  <si>
    <t>SUBDIRECCIÓN DE OFERTA</t>
  </si>
  <si>
    <t>Se tomó como insumo dos demandas activas en las cuales la entidad obra como demandada,  radicados 2020-00036 y 2020 - 00150, en los cuales se reclama la nulidad contra actos administrativos que imponen sanciones por violación a normas de protección ambiental y por el costo económico que implica o implicaría perder un proceso de este tipo, ya que se ordenaría la devolución de las sumas si estas fueron pagadas, con su correspondiente indexación o con intereses - por la frecuencia de este tipo de demandas se consideró necesario incluir procesos de este tipo. Demanda 2020 - 00150 tiene unas pretensiones estimadas en 590'634.914,9 y la demanda 2020 - 00036 tiene unas pretensiones estimadas en 148'223.6319,02</t>
  </si>
  <si>
    <t>Mínimo Dos (2) capacitaciones en el año, al personal de planta y contratista de la sede principal y de las regionales, para impartir lineamientos y directrices a tener en cuenta dentro de los procesos administrativos sancionatorios, especialmente en los términos de ley para los trámites.</t>
  </si>
  <si>
    <t>Mínimo 2 capacitaciones en el año, al personal de planta y contratista de la sede principal y de las regionales, para impartir lineamientos y directrices a tener en cuenta dentro de los procesos administrativos sancionatorios, especialmente en las etapas de cada procedimiento administrativo para evitar posibles nulidades como la decretada.</t>
  </si>
  <si>
    <t>SUBDIRECCIÓN ADMINISTRATIVA Y FINANCIERA</t>
  </si>
  <si>
    <t xml:space="preserve">Número de capacitaciones realizadas en el periodo 2022 - 2023 </t>
  </si>
  <si>
    <t xml:space="preserve">Número de capacitaciones programadas en el periodo 2022 - 2023 </t>
  </si>
  <si>
    <r>
      <t>Número de capacitaciones realizadas en el periodo 2022 - 2023</t>
    </r>
    <r>
      <rPr>
        <sz val="11"/>
        <color rgb="FFFF0000"/>
        <rFont val="Work Sans"/>
        <family val="3"/>
      </rPr>
      <t xml:space="preserve"> </t>
    </r>
  </si>
  <si>
    <t xml:space="preserve">Número de capacitaciones realizadas en el periodo 2022 - 2023  </t>
  </si>
  <si>
    <t xml:space="preserve">Número de capacitaciones programadas en el periodo 2022 - 2023  </t>
  </si>
  <si>
    <t>Número de lineamientos proferidos en los años 2022 y 2023</t>
  </si>
  <si>
    <t>Número de lineamientos programados para los años 2022 y 2023</t>
  </si>
  <si>
    <t>Se tomó como insumo una sentencia de primera instancia en contra de la entidad, radicado 2018 - 00155, en la cual se declaró la nulidad de las resoluciones 0000429 del 14 de mayo de 2013 y 00001170 del 14 de octubre de 2016 expedidas por la corporación autónoma regional de santander (cas) porque vulneró el derecho al debido proceso y de defensa, en la medida en que se pretermitió una etapa procesal que se contempla en la ley 1333 de 2009 como autónoma y con características propias. se estiman las pretensiones de la demanda aproximadamente en 175'566.412,06.</t>
  </si>
  <si>
    <t>Presunta ilegalidad en la expedición de actos administrativos que imponen sanción administrativa por cuanto se vulneró el derecho al debido proceso y de defensa, en la medida en que se pretermitió una etapa procesal que se contempla en la ley 1333 de 2009 como autónoma y con características propias</t>
  </si>
  <si>
    <t>Se tomó como insumo una nueva demanda en la cual la entidad obra como demandada, en la cual se reclaman sumas por el presunto incumplimiento en la devolución de sumas pagadas en exceso. La demanda tiene unas pretensiones estimadas en 62'654.148,81</t>
  </si>
  <si>
    <t>Presunto incumplimiento en la devolución de sumas pagadas en exceso, generado por la presunta mora en realizar el pago de lo reclamado.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</si>
</sst>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1"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
      <sz val="10"/>
      <name val="Work Sans"/>
      <family val="3"/>
    </font>
    <font>
      <b/>
      <sz val="9"/>
      <color indexed="81"/>
      <name val="Tahoma"/>
      <family val="2"/>
    </font>
    <font>
      <sz val="9"/>
      <color indexed="81"/>
      <name val="Tahoma"/>
      <family val="2"/>
    </font>
    <font>
      <sz val="11"/>
      <color rgb="FFFF0000"/>
      <name val="Work Sans"/>
      <family val="3"/>
    </font>
    <font>
      <sz val="11"/>
      <name val="Work Sans"/>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25">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22" fillId="0" borderId="0" xfId="7" applyFont="1"/>
    <xf numFmtId="0" fontId="28" fillId="13" borderId="2" xfId="6" applyFont="1" applyFill="1" applyBorder="1" applyAlignment="1">
      <alignment horizontal="center" vertical="center" wrapText="1"/>
    </xf>
    <xf numFmtId="0" fontId="11" fillId="0" borderId="0" xfId="0"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8" fillId="0" borderId="0" xfId="0" applyFont="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Alignment="1">
      <alignment horizontal="center" vertical="center"/>
    </xf>
    <xf numFmtId="49" fontId="20" fillId="0" borderId="0" xfId="0" applyNumberFormat="1" applyFont="1" applyAlignment="1">
      <alignment horizontal="justify" vertical="center" wrapText="1"/>
    </xf>
    <xf numFmtId="0" fontId="36" fillId="0" borderId="0" xfId="0" applyFont="1" applyAlignment="1">
      <alignment vertical="center" wrapText="1"/>
    </xf>
    <xf numFmtId="0" fontId="36" fillId="0" borderId="0" xfId="0" applyFont="1" applyAlignment="1">
      <alignment wrapText="1"/>
    </xf>
    <xf numFmtId="0" fontId="0" fillId="0" borderId="0" xfId="0" applyAlignment="1">
      <alignment horizontal="center" vertical="center"/>
    </xf>
    <xf numFmtId="0" fontId="45" fillId="0" borderId="0" xfId="0" applyFont="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36" fillId="0" borderId="0" xfId="0" applyFont="1" applyAlignment="1">
      <alignment horizontal="center" vertical="center"/>
    </xf>
    <xf numFmtId="0" fontId="7" fillId="0" borderId="0" xfId="0" applyFont="1" applyAlignment="1">
      <alignment horizontal="center" vertical="center"/>
    </xf>
    <xf numFmtId="0" fontId="34" fillId="0" borderId="0" xfId="0" applyFont="1"/>
    <xf numFmtId="0" fontId="1"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28" fillId="13" borderId="13" xfId="6" applyFont="1" applyFill="1" applyBorder="1" applyAlignment="1">
      <alignment horizontal="center" vertical="center" wrapText="1"/>
    </xf>
    <xf numFmtId="0" fontId="18" fillId="0" borderId="0" xfId="6" applyFont="1" applyFill="1" applyBorder="1" applyAlignment="1">
      <alignment horizontal="center"/>
    </xf>
    <xf numFmtId="0" fontId="43" fillId="0" borderId="0" xfId="6" applyFont="1" applyFill="1" applyAlignment="1">
      <alignment horizontal="center" vertical="center"/>
    </xf>
    <xf numFmtId="0" fontId="43" fillId="0" borderId="0" xfId="6" applyFont="1" applyFill="1" applyBorder="1" applyAlignment="1">
      <alignment horizontal="center" vertical="center" wrapText="1"/>
    </xf>
    <xf numFmtId="0" fontId="48" fillId="0" borderId="0" xfId="0" applyFont="1"/>
    <xf numFmtId="1" fontId="48" fillId="0" borderId="0" xfId="0" applyNumberFormat="1" applyFont="1"/>
    <xf numFmtId="0" fontId="36" fillId="0" borderId="0" xfId="0" applyFo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55" fillId="0" borderId="0" xfId="0" applyFont="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19" borderId="1" xfId="5"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34" fillId="6" borderId="1" xfId="0" applyFont="1" applyFill="1" applyBorder="1" applyAlignment="1" applyProtection="1">
      <alignment horizontal="left" vertical="center" wrapText="1" indent="1"/>
      <protection locked="0"/>
    </xf>
    <xf numFmtId="0" fontId="34" fillId="6" borderId="12" xfId="0" applyFont="1" applyFill="1" applyBorder="1" applyAlignment="1" applyProtection="1">
      <alignment horizontal="left" vertical="center" wrapText="1" indent="1"/>
      <protection locked="0"/>
    </xf>
    <xf numFmtId="0" fontId="60" fillId="6" borderId="1" xfId="0" applyFont="1" applyFill="1" applyBorder="1" applyAlignment="1" applyProtection="1">
      <alignment horizontal="left" vertical="center" wrapText="1" indent="1"/>
      <protection locked="0"/>
    </xf>
    <xf numFmtId="0" fontId="0" fillId="6" borderId="0" xfId="0" applyFill="1" applyAlignment="1">
      <alignment horizontal="center" vertical="center" wrapText="1"/>
    </xf>
    <xf numFmtId="0" fontId="0" fillId="6" borderId="0" xfId="0" applyFill="1"/>
    <xf numFmtId="0" fontId="56" fillId="6" borderId="1"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0" fontId="15" fillId="0" borderId="0" xfId="0" applyFont="1" applyAlignment="1">
      <alignment horizontal="justify" vertical="center"/>
    </xf>
    <xf numFmtId="0" fontId="1" fillId="0" borderId="0" xfId="0" applyFont="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xf numFmtId="0" fontId="5" fillId="3" borderId="0" xfId="0" applyFont="1" applyFill="1" applyAlignment="1">
      <alignment horizontal="center" vertical="center"/>
    </xf>
    <xf numFmtId="0" fontId="35" fillId="0" borderId="0" xfId="0" applyFont="1"/>
    <xf numFmtId="0" fontId="11" fillId="14" borderId="10" xfId="0" applyFont="1" applyFill="1" applyBorder="1" applyAlignment="1">
      <alignment horizontal="center"/>
    </xf>
    <xf numFmtId="0" fontId="11" fillId="14" borderId="0" xfId="0" applyFont="1" applyFill="1" applyAlignment="1">
      <alignment horizontal="center"/>
    </xf>
    <xf numFmtId="0" fontId="0" fillId="0" borderId="0" xfId="0"/>
    <xf numFmtId="0" fontId="1" fillId="0" borderId="10"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1" fillId="0" borderId="10" xfId="0" applyFont="1" applyBorder="1" applyAlignment="1">
      <alignment horizontal="left"/>
    </xf>
    <xf numFmtId="0" fontId="1" fillId="0" borderId="0" xfId="0" applyFont="1" applyAlignment="1">
      <alignment horizontal="left"/>
    </xf>
    <xf numFmtId="0" fontId="1" fillId="13" borderId="10" xfId="0" applyFont="1" applyFill="1" applyBorder="1" applyAlignment="1">
      <alignment horizontal="left"/>
    </xf>
    <xf numFmtId="0" fontId="1" fillId="13" borderId="0" xfId="0" applyFont="1" applyFill="1" applyAlignment="1">
      <alignment horizontal="left"/>
    </xf>
    <xf numFmtId="0" fontId="1" fillId="13" borderId="10" xfId="0" applyFont="1" applyFill="1" applyBorder="1" applyAlignment="1">
      <alignment horizontal="center"/>
    </xf>
    <xf numFmtId="0" fontId="1" fillId="13" borderId="0" xfId="0" applyFont="1" applyFill="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xf numFmtId="0" fontId="0" fillId="0" borderId="12" xfId="0" applyBorder="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4" t="s">
        <v>1492</v>
      </c>
      <c r="F1" s="24" t="s">
        <v>0</v>
      </c>
      <c r="H1" s="24" t="s">
        <v>1521</v>
      </c>
      <c r="J1" s="24" t="s">
        <v>1493</v>
      </c>
      <c r="K1" s="24" t="s">
        <v>1522</v>
      </c>
    </row>
    <row r="2" spans="4:11" x14ac:dyDescent="0.25">
      <c r="D2">
        <v>1</v>
      </c>
      <c r="E2" s="21" t="s">
        <v>1504</v>
      </c>
      <c r="F2" s="21" t="s">
        <v>1511</v>
      </c>
      <c r="G2" s="22">
        <v>43831</v>
      </c>
      <c r="H2" s="21" t="s">
        <v>1483</v>
      </c>
      <c r="I2" s="21" t="s">
        <v>1487</v>
      </c>
      <c r="J2" s="21" t="s">
        <v>1494</v>
      </c>
      <c r="K2" s="21" t="s">
        <v>1489</v>
      </c>
    </row>
    <row r="3" spans="4:11" x14ac:dyDescent="0.25">
      <c r="D3">
        <v>2</v>
      </c>
      <c r="E3" s="21" t="s">
        <v>1505</v>
      </c>
      <c r="F3" s="21" t="s">
        <v>1515</v>
      </c>
      <c r="G3" s="22">
        <v>45657</v>
      </c>
      <c r="H3" s="21" t="s">
        <v>1484</v>
      </c>
      <c r="I3" s="21" t="s">
        <v>1488</v>
      </c>
      <c r="J3" s="21" t="s">
        <v>1495</v>
      </c>
      <c r="K3" s="21" t="s">
        <v>1487</v>
      </c>
    </row>
    <row r="4" spans="4:11" x14ac:dyDescent="0.25">
      <c r="D4">
        <v>3</v>
      </c>
      <c r="E4" s="21" t="s">
        <v>1506</v>
      </c>
      <c r="F4" s="21" t="s">
        <v>1510</v>
      </c>
      <c r="H4" s="21" t="s">
        <v>1485</v>
      </c>
      <c r="I4" s="21" t="s">
        <v>1489</v>
      </c>
      <c r="J4" s="21" t="s">
        <v>1500</v>
      </c>
      <c r="K4" s="21" t="s">
        <v>1517</v>
      </c>
    </row>
    <row r="5" spans="4:11" x14ac:dyDescent="0.25">
      <c r="D5">
        <v>4</v>
      </c>
      <c r="E5" s="21" t="s">
        <v>1507</v>
      </c>
      <c r="F5" s="21" t="s">
        <v>1512</v>
      </c>
      <c r="H5" s="21" t="s">
        <v>1486</v>
      </c>
      <c r="I5" s="21" t="s">
        <v>1490</v>
      </c>
      <c r="J5" s="21" t="s">
        <v>1496</v>
      </c>
      <c r="K5" s="21" t="s">
        <v>1488</v>
      </c>
    </row>
    <row r="6" spans="4:11" x14ac:dyDescent="0.25">
      <c r="D6">
        <v>5</v>
      </c>
      <c r="E6" s="21" t="s">
        <v>1508</v>
      </c>
      <c r="F6" s="21" t="s">
        <v>1514</v>
      </c>
      <c r="I6" s="21" t="s">
        <v>1516</v>
      </c>
      <c r="J6" s="21" t="s">
        <v>1497</v>
      </c>
      <c r="K6" s="21" t="s">
        <v>1516</v>
      </c>
    </row>
    <row r="7" spans="4:11" x14ac:dyDescent="0.25">
      <c r="D7">
        <v>6</v>
      </c>
      <c r="E7" s="21" t="s">
        <v>1509</v>
      </c>
      <c r="F7" s="21" t="s">
        <v>1513</v>
      </c>
      <c r="I7" s="21" t="s">
        <v>1517</v>
      </c>
      <c r="J7" t="s">
        <v>1498</v>
      </c>
      <c r="K7" s="21" t="s">
        <v>1490</v>
      </c>
    </row>
    <row r="8" spans="4:11" x14ac:dyDescent="0.25">
      <c r="D8">
        <v>7</v>
      </c>
      <c r="E8" s="21" t="s">
        <v>2374</v>
      </c>
      <c r="F8" s="21" t="s">
        <v>2375</v>
      </c>
      <c r="J8" t="s">
        <v>1499</v>
      </c>
    </row>
    <row r="9" spans="4:11" x14ac:dyDescent="0.25">
      <c r="D9">
        <v>8</v>
      </c>
      <c r="F9" s="21"/>
      <c r="J9" t="s">
        <v>1520</v>
      </c>
    </row>
    <row r="10" spans="4:11" x14ac:dyDescent="0.25">
      <c r="D10">
        <v>9</v>
      </c>
      <c r="F10" s="21"/>
    </row>
    <row r="11" spans="4:11" x14ac:dyDescent="0.25">
      <c r="D11">
        <v>10</v>
      </c>
      <c r="F11" s="21"/>
    </row>
    <row r="12" spans="4:11" x14ac:dyDescent="0.25">
      <c r="D12">
        <v>11</v>
      </c>
      <c r="F12" s="21"/>
    </row>
    <row r="13" spans="4:11" x14ac:dyDescent="0.25">
      <c r="D13">
        <v>12</v>
      </c>
      <c r="F13" s="21"/>
    </row>
    <row r="14" spans="4:11" x14ac:dyDescent="0.25">
      <c r="D14">
        <v>13</v>
      </c>
      <c r="F14" s="21"/>
    </row>
    <row r="15" spans="4:11" x14ac:dyDescent="0.25">
      <c r="D15">
        <v>14</v>
      </c>
      <c r="F15" s="21"/>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D274"/>
  <sheetViews>
    <sheetView showGridLines="0" topLeftCell="C1" workbookViewId="0">
      <selection activeCell="C3" sqref="C3:C274"/>
    </sheetView>
  </sheetViews>
  <sheetFormatPr baseColWidth="10" defaultColWidth="11.42578125" defaultRowHeight="18.75" x14ac:dyDescent="0.4"/>
  <cols>
    <col min="1" max="1" width="11.42578125" style="32"/>
    <col min="2" max="2" width="15.85546875" style="32" customWidth="1"/>
    <col min="3" max="3" width="188.85546875" style="32" bestFit="1" customWidth="1"/>
    <col min="4" max="4" width="24.28515625" style="32" bestFit="1" customWidth="1"/>
    <col min="5" max="16384" width="11.42578125" style="32"/>
  </cols>
  <sheetData>
    <row r="2" spans="2:4" x14ac:dyDescent="0.4">
      <c r="B2" s="37" t="s">
        <v>2360</v>
      </c>
      <c r="C2" s="38" t="s">
        <v>2361</v>
      </c>
      <c r="D2" s="39" t="s">
        <v>2362</v>
      </c>
    </row>
    <row r="3" spans="2:4" x14ac:dyDescent="0.4">
      <c r="B3" s="40" t="s">
        <v>1553</v>
      </c>
      <c r="C3" s="41" t="s">
        <v>1554</v>
      </c>
      <c r="D3" s="42" t="s">
        <v>1450</v>
      </c>
    </row>
    <row r="4" spans="2:4" x14ac:dyDescent="0.4">
      <c r="B4" s="40" t="s">
        <v>2351</v>
      </c>
      <c r="C4" s="41" t="s">
        <v>2352</v>
      </c>
      <c r="D4" s="42" t="s">
        <v>2353</v>
      </c>
    </row>
    <row r="5" spans="2:4" x14ac:dyDescent="0.4">
      <c r="B5" s="40" t="s">
        <v>1555</v>
      </c>
      <c r="C5" s="41" t="s">
        <v>1556</v>
      </c>
      <c r="D5" s="42" t="s">
        <v>1557</v>
      </c>
    </row>
    <row r="6" spans="2:4" x14ac:dyDescent="0.4">
      <c r="B6" s="40" t="s">
        <v>1558</v>
      </c>
      <c r="C6" s="41" t="s">
        <v>1559</v>
      </c>
      <c r="D6" s="42" t="s">
        <v>1560</v>
      </c>
    </row>
    <row r="7" spans="2:4" x14ac:dyDescent="0.4">
      <c r="B7" s="40" t="s">
        <v>1561</v>
      </c>
      <c r="C7" s="41" t="s">
        <v>1562</v>
      </c>
      <c r="D7" s="42" t="s">
        <v>1563</v>
      </c>
    </row>
    <row r="8" spans="2:4" x14ac:dyDescent="0.4">
      <c r="B8" s="40" t="s">
        <v>1564</v>
      </c>
      <c r="C8" s="41" t="s">
        <v>1565</v>
      </c>
      <c r="D8" s="42" t="s">
        <v>1566</v>
      </c>
    </row>
    <row r="9" spans="2:4" x14ac:dyDescent="0.4">
      <c r="B9" s="40" t="s">
        <v>1567</v>
      </c>
      <c r="C9" s="41" t="s">
        <v>1568</v>
      </c>
      <c r="D9" s="42" t="s">
        <v>1569</v>
      </c>
    </row>
    <row r="10" spans="2:4" x14ac:dyDescent="0.4">
      <c r="B10" s="40" t="s">
        <v>1570</v>
      </c>
      <c r="C10" s="41" t="s">
        <v>1571</v>
      </c>
      <c r="D10" s="42" t="s">
        <v>1572</v>
      </c>
    </row>
    <row r="11" spans="2:4" x14ac:dyDescent="0.4">
      <c r="B11" s="40" t="s">
        <v>1573</v>
      </c>
      <c r="C11" s="41" t="s">
        <v>1574</v>
      </c>
      <c r="D11" s="42" t="s">
        <v>1575</v>
      </c>
    </row>
    <row r="12" spans="2:4" x14ac:dyDescent="0.4">
      <c r="B12" s="40" t="s">
        <v>1576</v>
      </c>
      <c r="C12" s="41" t="s">
        <v>1577</v>
      </c>
      <c r="D12" s="42" t="s">
        <v>1578</v>
      </c>
    </row>
    <row r="13" spans="2:4" x14ac:dyDescent="0.4">
      <c r="B13" s="40" t="s">
        <v>2354</v>
      </c>
      <c r="C13" s="41" t="s">
        <v>2355</v>
      </c>
      <c r="D13" s="42" t="s">
        <v>2356</v>
      </c>
    </row>
    <row r="14" spans="2:4" x14ac:dyDescent="0.4">
      <c r="B14" s="40" t="s">
        <v>1579</v>
      </c>
      <c r="C14" s="41" t="s">
        <v>1580</v>
      </c>
      <c r="D14" s="42" t="s">
        <v>1581</v>
      </c>
    </row>
    <row r="15" spans="2:4" x14ac:dyDescent="0.4">
      <c r="B15" s="40" t="s">
        <v>1582</v>
      </c>
      <c r="C15" s="41" t="s">
        <v>1583</v>
      </c>
      <c r="D15" s="42" t="s">
        <v>1584</v>
      </c>
    </row>
    <row r="16" spans="2:4" x14ac:dyDescent="0.4">
      <c r="B16" s="40" t="s">
        <v>1585</v>
      </c>
      <c r="C16" s="41" t="s">
        <v>1586</v>
      </c>
      <c r="D16" s="42" t="s">
        <v>1587</v>
      </c>
    </row>
    <row r="17" spans="2:4" x14ac:dyDescent="0.4">
      <c r="B17" s="40" t="s">
        <v>1588</v>
      </c>
      <c r="C17" s="41" t="s">
        <v>1589</v>
      </c>
      <c r="D17" s="42" t="s">
        <v>1590</v>
      </c>
    </row>
    <row r="18" spans="2:4" x14ac:dyDescent="0.4">
      <c r="B18" s="40" t="s">
        <v>1591</v>
      </c>
      <c r="C18" s="41" t="s">
        <v>1592</v>
      </c>
      <c r="D18" s="42" t="s">
        <v>1593</v>
      </c>
    </row>
    <row r="19" spans="2:4" x14ac:dyDescent="0.4">
      <c r="B19" s="40" t="s">
        <v>1594</v>
      </c>
      <c r="C19" s="41" t="s">
        <v>1595</v>
      </c>
      <c r="D19" s="42" t="s">
        <v>1596</v>
      </c>
    </row>
    <row r="20" spans="2:4" x14ac:dyDescent="0.4">
      <c r="B20" s="40" t="s">
        <v>1597</v>
      </c>
      <c r="C20" s="41" t="s">
        <v>1598</v>
      </c>
      <c r="D20" s="42" t="s">
        <v>1599</v>
      </c>
    </row>
    <row r="21" spans="2:4" x14ac:dyDescent="0.4">
      <c r="B21" s="40" t="s">
        <v>1600</v>
      </c>
      <c r="C21" s="41" t="s">
        <v>1601</v>
      </c>
      <c r="D21" s="42" t="s">
        <v>1602</v>
      </c>
    </row>
    <row r="22" spans="2:4" x14ac:dyDescent="0.4">
      <c r="B22" s="40" t="s">
        <v>1603</v>
      </c>
      <c r="C22" s="41" t="s">
        <v>1604</v>
      </c>
      <c r="D22" s="42" t="s">
        <v>1605</v>
      </c>
    </row>
    <row r="23" spans="2:4" x14ac:dyDescent="0.4">
      <c r="B23" s="40" t="s">
        <v>1606</v>
      </c>
      <c r="C23" s="41" t="s">
        <v>1607</v>
      </c>
      <c r="D23" s="42" t="s">
        <v>1608</v>
      </c>
    </row>
    <row r="24" spans="2:4" x14ac:dyDescent="0.4">
      <c r="B24" s="40" t="s">
        <v>1609</v>
      </c>
      <c r="C24" s="41" t="s">
        <v>1610</v>
      </c>
      <c r="D24" s="42" t="s">
        <v>1611</v>
      </c>
    </row>
    <row r="25" spans="2:4" x14ac:dyDescent="0.4">
      <c r="B25" s="40" t="s">
        <v>1612</v>
      </c>
      <c r="C25" s="41" t="s">
        <v>1613</v>
      </c>
      <c r="D25" s="42" t="s">
        <v>1614</v>
      </c>
    </row>
    <row r="26" spans="2:4" x14ac:dyDescent="0.4">
      <c r="B26" s="40" t="s">
        <v>1615</v>
      </c>
      <c r="C26" s="41" t="s">
        <v>1616</v>
      </c>
      <c r="D26" s="42" t="s">
        <v>1617</v>
      </c>
    </row>
    <row r="27" spans="2:4" x14ac:dyDescent="0.4">
      <c r="B27" s="40" t="s">
        <v>1618</v>
      </c>
      <c r="C27" s="41" t="s">
        <v>1619</v>
      </c>
      <c r="D27" s="42" t="s">
        <v>1620</v>
      </c>
    </row>
    <row r="28" spans="2:4" x14ac:dyDescent="0.4">
      <c r="B28" s="40" t="s">
        <v>1621</v>
      </c>
      <c r="C28" s="41" t="s">
        <v>1622</v>
      </c>
      <c r="D28" s="42" t="s">
        <v>1623</v>
      </c>
    </row>
    <row r="29" spans="2:4" x14ac:dyDescent="0.4">
      <c r="B29" s="40" t="s">
        <v>1624</v>
      </c>
      <c r="C29" s="41" t="s">
        <v>1625</v>
      </c>
      <c r="D29" s="42" t="s">
        <v>1626</v>
      </c>
    </row>
    <row r="30" spans="2:4" x14ac:dyDescent="0.4">
      <c r="B30" s="40" t="s">
        <v>1627</v>
      </c>
      <c r="C30" s="41" t="s">
        <v>1628</v>
      </c>
      <c r="D30" s="42" t="s">
        <v>1629</v>
      </c>
    </row>
    <row r="31" spans="2:4" x14ac:dyDescent="0.4">
      <c r="B31" s="40" t="s">
        <v>1630</v>
      </c>
      <c r="C31" s="41" t="s">
        <v>1631</v>
      </c>
      <c r="D31" s="42" t="s">
        <v>1632</v>
      </c>
    </row>
    <row r="32" spans="2:4" x14ac:dyDescent="0.4">
      <c r="B32" s="40" t="s">
        <v>1633</v>
      </c>
      <c r="C32" s="41" t="s">
        <v>1634</v>
      </c>
      <c r="D32" s="42" t="s">
        <v>1635</v>
      </c>
    </row>
    <row r="33" spans="2:4" x14ac:dyDescent="0.4">
      <c r="B33" s="40" t="s">
        <v>1636</v>
      </c>
      <c r="C33" s="41" t="s">
        <v>1637</v>
      </c>
      <c r="D33" s="42" t="s">
        <v>1638</v>
      </c>
    </row>
    <row r="34" spans="2:4" x14ac:dyDescent="0.4">
      <c r="B34" s="40" t="s">
        <v>1639</v>
      </c>
      <c r="C34" s="41" t="s">
        <v>1640</v>
      </c>
      <c r="D34" s="42" t="s">
        <v>1641</v>
      </c>
    </row>
    <row r="35" spans="2:4" x14ac:dyDescent="0.4">
      <c r="B35" s="40" t="s">
        <v>1642</v>
      </c>
      <c r="C35" s="41" t="s">
        <v>1643</v>
      </c>
      <c r="D35" s="42" t="s">
        <v>1644</v>
      </c>
    </row>
    <row r="36" spans="2:4" x14ac:dyDescent="0.4">
      <c r="B36" s="40" t="s">
        <v>2363</v>
      </c>
      <c r="C36" s="41" t="s">
        <v>1645</v>
      </c>
      <c r="D36" s="42" t="s">
        <v>1646</v>
      </c>
    </row>
    <row r="37" spans="2:4" x14ac:dyDescent="0.4">
      <c r="B37" s="40" t="s">
        <v>1647</v>
      </c>
      <c r="C37" s="41" t="s">
        <v>1648</v>
      </c>
      <c r="D37" s="42" t="s">
        <v>1649</v>
      </c>
    </row>
    <row r="38" spans="2:4" x14ac:dyDescent="0.4">
      <c r="B38" s="40" t="s">
        <v>2364</v>
      </c>
      <c r="C38" s="41" t="s">
        <v>1650</v>
      </c>
      <c r="D38" s="42" t="s">
        <v>1651</v>
      </c>
    </row>
    <row r="39" spans="2:4" x14ac:dyDescent="0.4">
      <c r="B39" s="40" t="s">
        <v>1652</v>
      </c>
      <c r="C39" s="41" t="s">
        <v>1653</v>
      </c>
      <c r="D39" s="42" t="s">
        <v>1654</v>
      </c>
    </row>
    <row r="40" spans="2:4" x14ac:dyDescent="0.4">
      <c r="B40" s="40" t="s">
        <v>1655</v>
      </c>
      <c r="C40" s="41" t="s">
        <v>1656</v>
      </c>
      <c r="D40" s="42" t="s">
        <v>1657</v>
      </c>
    </row>
    <row r="41" spans="2:4" x14ac:dyDescent="0.4">
      <c r="B41" s="40" t="s">
        <v>1658</v>
      </c>
      <c r="C41" s="41" t="s">
        <v>1659</v>
      </c>
      <c r="D41" s="42" t="s">
        <v>1660</v>
      </c>
    </row>
    <row r="42" spans="2:4" x14ac:dyDescent="0.4">
      <c r="B42" s="40" t="s">
        <v>1661</v>
      </c>
      <c r="C42" s="41" t="s">
        <v>1662</v>
      </c>
      <c r="D42" s="42" t="s">
        <v>1663</v>
      </c>
    </row>
    <row r="43" spans="2:4" x14ac:dyDescent="0.4">
      <c r="B43" s="40" t="s">
        <v>1664</v>
      </c>
      <c r="C43" s="41" t="s">
        <v>1665</v>
      </c>
      <c r="D43" s="42" t="s">
        <v>1666</v>
      </c>
    </row>
    <row r="44" spans="2:4" x14ac:dyDescent="0.4">
      <c r="B44" s="40" t="s">
        <v>1667</v>
      </c>
      <c r="C44" s="41" t="s">
        <v>1668</v>
      </c>
      <c r="D44" s="42" t="s">
        <v>1669</v>
      </c>
    </row>
    <row r="45" spans="2:4" x14ac:dyDescent="0.4">
      <c r="B45" s="40" t="s">
        <v>1670</v>
      </c>
      <c r="C45" s="41" t="s">
        <v>1671</v>
      </c>
      <c r="D45" s="42" t="s">
        <v>1672</v>
      </c>
    </row>
    <row r="46" spans="2:4" x14ac:dyDescent="0.4">
      <c r="B46" s="40" t="s">
        <v>1673</v>
      </c>
      <c r="C46" s="41" t="s">
        <v>1674</v>
      </c>
      <c r="D46" s="42" t="s">
        <v>1675</v>
      </c>
    </row>
    <row r="47" spans="2:4" x14ac:dyDescent="0.4">
      <c r="B47" s="40" t="s">
        <v>1676</v>
      </c>
      <c r="C47" s="41" t="s">
        <v>1677</v>
      </c>
      <c r="D47" s="42" t="s">
        <v>1678</v>
      </c>
    </row>
    <row r="48" spans="2:4" x14ac:dyDescent="0.4">
      <c r="B48" s="40" t="s">
        <v>1679</v>
      </c>
      <c r="C48" s="41" t="s">
        <v>1680</v>
      </c>
      <c r="D48" s="42" t="s">
        <v>1681</v>
      </c>
    </row>
    <row r="49" spans="2:4" x14ac:dyDescent="0.4">
      <c r="B49" s="40" t="s">
        <v>2348</v>
      </c>
      <c r="C49" s="41" t="s">
        <v>2349</v>
      </c>
      <c r="D49" s="42" t="s">
        <v>2350</v>
      </c>
    </row>
    <row r="50" spans="2:4" x14ac:dyDescent="0.4">
      <c r="B50" s="40" t="s">
        <v>1682</v>
      </c>
      <c r="C50" s="41" t="s">
        <v>1683</v>
      </c>
      <c r="D50" s="42" t="s">
        <v>1684</v>
      </c>
    </row>
    <row r="51" spans="2:4" x14ac:dyDescent="0.4">
      <c r="B51" s="40" t="s">
        <v>1685</v>
      </c>
      <c r="C51" s="41" t="s">
        <v>1686</v>
      </c>
      <c r="D51" s="42" t="s">
        <v>1687</v>
      </c>
    </row>
    <row r="52" spans="2:4" x14ac:dyDescent="0.4">
      <c r="B52" s="40" t="s">
        <v>1688</v>
      </c>
      <c r="C52" s="41" t="s">
        <v>1689</v>
      </c>
      <c r="D52" s="42" t="s">
        <v>1690</v>
      </c>
    </row>
    <row r="53" spans="2:4" x14ac:dyDescent="0.4">
      <c r="B53" s="40" t="s">
        <v>1691</v>
      </c>
      <c r="C53" s="41" t="s">
        <v>1692</v>
      </c>
      <c r="D53" s="42" t="s">
        <v>1693</v>
      </c>
    </row>
    <row r="54" spans="2:4" x14ac:dyDescent="0.4">
      <c r="B54" s="40" t="s">
        <v>1694</v>
      </c>
      <c r="C54" s="41" t="s">
        <v>1695</v>
      </c>
      <c r="D54" s="42" t="s">
        <v>1696</v>
      </c>
    </row>
    <row r="55" spans="2:4" x14ac:dyDescent="0.4">
      <c r="B55" s="40" t="s">
        <v>1697</v>
      </c>
      <c r="C55" s="41" t="s">
        <v>1698</v>
      </c>
      <c r="D55" s="42" t="s">
        <v>1699</v>
      </c>
    </row>
    <row r="56" spans="2:4" x14ac:dyDescent="0.4">
      <c r="B56" s="40" t="s">
        <v>1700</v>
      </c>
      <c r="C56" s="41" t="s">
        <v>1701</v>
      </c>
      <c r="D56" s="42" t="s">
        <v>1702</v>
      </c>
    </row>
    <row r="57" spans="2:4" x14ac:dyDescent="0.4">
      <c r="B57" s="40" t="s">
        <v>1703</v>
      </c>
      <c r="C57" s="41" t="s">
        <v>1704</v>
      </c>
      <c r="D57" s="42" t="s">
        <v>1705</v>
      </c>
    </row>
    <row r="58" spans="2:4" x14ac:dyDescent="0.4">
      <c r="B58" s="40" t="s">
        <v>1706</v>
      </c>
      <c r="C58" s="41" t="s">
        <v>1707</v>
      </c>
      <c r="D58" s="42" t="s">
        <v>1708</v>
      </c>
    </row>
    <row r="59" spans="2:4" x14ac:dyDescent="0.4">
      <c r="B59" s="40" t="s">
        <v>1709</v>
      </c>
      <c r="C59" s="41" t="s">
        <v>1710</v>
      </c>
      <c r="D59" s="42" t="s">
        <v>1711</v>
      </c>
    </row>
    <row r="60" spans="2:4" x14ac:dyDescent="0.4">
      <c r="B60" s="40" t="s">
        <v>1712</v>
      </c>
      <c r="C60" s="41" t="s">
        <v>1713</v>
      </c>
      <c r="D60" s="42" t="s">
        <v>1714</v>
      </c>
    </row>
    <row r="61" spans="2:4" x14ac:dyDescent="0.4">
      <c r="B61" s="40" t="s">
        <v>1715</v>
      </c>
      <c r="C61" s="41" t="s">
        <v>1716</v>
      </c>
      <c r="D61" s="42" t="s">
        <v>1717</v>
      </c>
    </row>
    <row r="62" spans="2:4" x14ac:dyDescent="0.4">
      <c r="B62" s="40" t="s">
        <v>1718</v>
      </c>
      <c r="C62" s="41" t="s">
        <v>1719</v>
      </c>
      <c r="D62" s="42" t="s">
        <v>1720</v>
      </c>
    </row>
    <row r="63" spans="2:4" x14ac:dyDescent="0.4">
      <c r="B63" s="40" t="s">
        <v>1721</v>
      </c>
      <c r="C63" s="41" t="s">
        <v>1722</v>
      </c>
      <c r="D63" s="42" t="s">
        <v>1723</v>
      </c>
    </row>
    <row r="64" spans="2:4" x14ac:dyDescent="0.4">
      <c r="B64" s="40" t="s">
        <v>1724</v>
      </c>
      <c r="C64" s="41" t="s">
        <v>1725</v>
      </c>
      <c r="D64" s="42" t="s">
        <v>1726</v>
      </c>
    </row>
    <row r="65" spans="2:4" x14ac:dyDescent="0.4">
      <c r="B65" s="40" t="s">
        <v>1727</v>
      </c>
      <c r="C65" s="41" t="s">
        <v>1728</v>
      </c>
      <c r="D65" s="42" t="s">
        <v>1729</v>
      </c>
    </row>
    <row r="66" spans="2:4" x14ac:dyDescent="0.4">
      <c r="B66" s="40" t="s">
        <v>1730</v>
      </c>
      <c r="C66" s="41" t="s">
        <v>1731</v>
      </c>
      <c r="D66" s="42" t="s">
        <v>1732</v>
      </c>
    </row>
    <row r="67" spans="2:4" x14ac:dyDescent="0.4">
      <c r="B67" s="40" t="s">
        <v>1733</v>
      </c>
      <c r="C67" s="41" t="s">
        <v>1734</v>
      </c>
      <c r="D67" s="42" t="s">
        <v>1735</v>
      </c>
    </row>
    <row r="68" spans="2:4" x14ac:dyDescent="0.4">
      <c r="B68" s="40" t="s">
        <v>1736</v>
      </c>
      <c r="C68" s="41" t="s">
        <v>1737</v>
      </c>
      <c r="D68" s="42" t="s">
        <v>1738</v>
      </c>
    </row>
    <row r="69" spans="2:4" x14ac:dyDescent="0.4">
      <c r="B69" s="40" t="s">
        <v>1739</v>
      </c>
      <c r="C69" s="41" t="s">
        <v>1740</v>
      </c>
      <c r="D69" s="42" t="s">
        <v>1741</v>
      </c>
    </row>
    <row r="70" spans="2:4" x14ac:dyDescent="0.4">
      <c r="B70" s="40" t="s">
        <v>1742</v>
      </c>
      <c r="C70" s="41" t="s">
        <v>1743</v>
      </c>
      <c r="D70" s="42" t="s">
        <v>1744</v>
      </c>
    </row>
    <row r="71" spans="2:4" x14ac:dyDescent="0.4">
      <c r="B71" s="40" t="s">
        <v>1745</v>
      </c>
      <c r="C71" s="41" t="s">
        <v>1746</v>
      </c>
      <c r="D71" s="42" t="s">
        <v>1747</v>
      </c>
    </row>
    <row r="72" spans="2:4" x14ac:dyDescent="0.4">
      <c r="B72" s="40" t="s">
        <v>1748</v>
      </c>
      <c r="C72" s="41" t="s">
        <v>1749</v>
      </c>
      <c r="D72" s="42" t="s">
        <v>1750</v>
      </c>
    </row>
    <row r="73" spans="2:4" x14ac:dyDescent="0.4">
      <c r="B73" s="40" t="s">
        <v>1751</v>
      </c>
      <c r="C73" s="41" t="s">
        <v>1752</v>
      </c>
      <c r="D73" s="42" t="s">
        <v>1753</v>
      </c>
    </row>
    <row r="74" spans="2:4" x14ac:dyDescent="0.4">
      <c r="B74" s="40" t="s">
        <v>1754</v>
      </c>
      <c r="C74" s="41" t="s">
        <v>1755</v>
      </c>
      <c r="D74" s="42" t="s">
        <v>1756</v>
      </c>
    </row>
    <row r="75" spans="2:4" x14ac:dyDescent="0.4">
      <c r="B75" s="40" t="s">
        <v>1757</v>
      </c>
      <c r="C75" s="41" t="s">
        <v>1758</v>
      </c>
      <c r="D75" s="42" t="s">
        <v>1759</v>
      </c>
    </row>
    <row r="76" spans="2:4" x14ac:dyDescent="0.4">
      <c r="B76" s="40" t="s">
        <v>1760</v>
      </c>
      <c r="C76" s="41" t="s">
        <v>1761</v>
      </c>
      <c r="D76" s="42" t="s">
        <v>1762</v>
      </c>
    </row>
    <row r="77" spans="2:4" x14ac:dyDescent="0.4">
      <c r="B77" s="40" t="s">
        <v>1763</v>
      </c>
      <c r="C77" s="41" t="s">
        <v>1764</v>
      </c>
      <c r="D77" s="42" t="s">
        <v>1765</v>
      </c>
    </row>
    <row r="78" spans="2:4" x14ac:dyDescent="0.4">
      <c r="B78" s="40" t="s">
        <v>1766</v>
      </c>
      <c r="C78" s="41" t="s">
        <v>1767</v>
      </c>
      <c r="D78" s="42" t="s">
        <v>1768</v>
      </c>
    </row>
    <row r="79" spans="2:4" x14ac:dyDescent="0.4">
      <c r="B79" s="40" t="s">
        <v>1769</v>
      </c>
      <c r="C79" s="41" t="s">
        <v>1770</v>
      </c>
      <c r="D79" s="42" t="s">
        <v>1771</v>
      </c>
    </row>
    <row r="80" spans="2:4" x14ac:dyDescent="0.4">
      <c r="B80" s="40" t="s">
        <v>1772</v>
      </c>
      <c r="C80" s="41" t="s">
        <v>1773</v>
      </c>
      <c r="D80" s="42" t="s">
        <v>1774</v>
      </c>
    </row>
    <row r="81" spans="2:4" x14ac:dyDescent="0.4">
      <c r="B81" s="40" t="s">
        <v>1775</v>
      </c>
      <c r="C81" s="41" t="s">
        <v>1776</v>
      </c>
      <c r="D81" s="42" t="s">
        <v>1777</v>
      </c>
    </row>
    <row r="82" spans="2:4" x14ac:dyDescent="0.4">
      <c r="B82" s="40" t="s">
        <v>1778</v>
      </c>
      <c r="C82" s="41" t="s">
        <v>1779</v>
      </c>
      <c r="D82" s="42" t="s">
        <v>1780</v>
      </c>
    </row>
    <row r="83" spans="2:4" x14ac:dyDescent="0.4">
      <c r="B83" s="40" t="s">
        <v>1781</v>
      </c>
      <c r="C83" s="41" t="s">
        <v>1782</v>
      </c>
      <c r="D83" s="42" t="s">
        <v>1783</v>
      </c>
    </row>
    <row r="84" spans="2:4" x14ac:dyDescent="0.4">
      <c r="B84" s="40" t="s">
        <v>1784</v>
      </c>
      <c r="C84" s="41" t="s">
        <v>1785</v>
      </c>
      <c r="D84" s="42" t="s">
        <v>1786</v>
      </c>
    </row>
    <row r="85" spans="2:4" x14ac:dyDescent="0.4">
      <c r="B85" s="40" t="s">
        <v>2365</v>
      </c>
      <c r="C85" s="41" t="s">
        <v>1787</v>
      </c>
      <c r="D85" s="42" t="s">
        <v>1788</v>
      </c>
    </row>
    <row r="86" spans="2:4" x14ac:dyDescent="0.4">
      <c r="B86" s="40" t="s">
        <v>1789</v>
      </c>
      <c r="C86" s="41" t="s">
        <v>1790</v>
      </c>
      <c r="D86" s="42" t="s">
        <v>1791</v>
      </c>
    </row>
    <row r="87" spans="2:4" x14ac:dyDescent="0.4">
      <c r="B87" s="40" t="s">
        <v>1792</v>
      </c>
      <c r="C87" s="41" t="s">
        <v>1793</v>
      </c>
      <c r="D87" s="42" t="s">
        <v>1794</v>
      </c>
    </row>
    <row r="88" spans="2:4" x14ac:dyDescent="0.4">
      <c r="B88" s="40" t="s">
        <v>1795</v>
      </c>
      <c r="C88" s="41" t="s">
        <v>1796</v>
      </c>
      <c r="D88" s="42" t="s">
        <v>1797</v>
      </c>
    </row>
    <row r="89" spans="2:4" x14ac:dyDescent="0.4">
      <c r="B89" s="40" t="s">
        <v>1798</v>
      </c>
      <c r="C89" s="41" t="s">
        <v>1799</v>
      </c>
      <c r="D89" s="42" t="s">
        <v>1800</v>
      </c>
    </row>
    <row r="90" spans="2:4" x14ac:dyDescent="0.4">
      <c r="B90" s="40" t="s">
        <v>1801</v>
      </c>
      <c r="C90" s="41" t="s">
        <v>1802</v>
      </c>
      <c r="D90" s="42" t="s">
        <v>1803</v>
      </c>
    </row>
    <row r="91" spans="2:4" x14ac:dyDescent="0.4">
      <c r="B91" s="40" t="s">
        <v>1804</v>
      </c>
      <c r="C91" s="41" t="s">
        <v>1805</v>
      </c>
      <c r="D91" s="42" t="s">
        <v>1806</v>
      </c>
    </row>
    <row r="92" spans="2:4" x14ac:dyDescent="0.4">
      <c r="B92" s="40" t="s">
        <v>1807</v>
      </c>
      <c r="C92" s="41" t="s">
        <v>1808</v>
      </c>
      <c r="D92" s="42" t="s">
        <v>1809</v>
      </c>
    </row>
    <row r="93" spans="2:4" x14ac:dyDescent="0.4">
      <c r="B93" s="40" t="s">
        <v>1810</v>
      </c>
      <c r="C93" s="41" t="s">
        <v>1811</v>
      </c>
      <c r="D93" s="42" t="s">
        <v>1812</v>
      </c>
    </row>
    <row r="94" spans="2:4" x14ac:dyDescent="0.4">
      <c r="B94" s="40" t="s">
        <v>1813</v>
      </c>
      <c r="C94" s="41" t="s">
        <v>1814</v>
      </c>
      <c r="D94" s="42" t="s">
        <v>1815</v>
      </c>
    </row>
    <row r="95" spans="2:4" x14ac:dyDescent="0.4">
      <c r="B95" s="40" t="s">
        <v>1816</v>
      </c>
      <c r="C95" s="41" t="s">
        <v>1817</v>
      </c>
      <c r="D95" s="42" t="s">
        <v>1818</v>
      </c>
    </row>
    <row r="96" spans="2:4" x14ac:dyDescent="0.4">
      <c r="B96" s="40" t="s">
        <v>1819</v>
      </c>
      <c r="C96" s="41" t="s">
        <v>1820</v>
      </c>
      <c r="D96" s="42" t="s">
        <v>1821</v>
      </c>
    </row>
    <row r="97" spans="2:4" x14ac:dyDescent="0.4">
      <c r="B97" s="40" t="s">
        <v>1822</v>
      </c>
      <c r="C97" s="41" t="s">
        <v>1823</v>
      </c>
      <c r="D97" s="42" t="s">
        <v>1824</v>
      </c>
    </row>
    <row r="98" spans="2:4" x14ac:dyDescent="0.4">
      <c r="B98" s="40" t="s">
        <v>1825</v>
      </c>
      <c r="C98" s="41" t="s">
        <v>1826</v>
      </c>
      <c r="D98" s="42" t="s">
        <v>1827</v>
      </c>
    </row>
    <row r="99" spans="2:4" x14ac:dyDescent="0.4">
      <c r="B99" s="40" t="s">
        <v>1828</v>
      </c>
      <c r="C99" s="41" t="s">
        <v>1829</v>
      </c>
      <c r="D99" s="42" t="s">
        <v>1830</v>
      </c>
    </row>
    <row r="100" spans="2:4" x14ac:dyDescent="0.4">
      <c r="B100" s="40" t="s">
        <v>1831</v>
      </c>
      <c r="C100" s="41" t="s">
        <v>1832</v>
      </c>
      <c r="D100" s="42" t="s">
        <v>1833</v>
      </c>
    </row>
    <row r="101" spans="2:4" x14ac:dyDescent="0.4">
      <c r="B101" s="40" t="s">
        <v>1834</v>
      </c>
      <c r="C101" s="41" t="s">
        <v>1835</v>
      </c>
      <c r="D101" s="42" t="s">
        <v>1836</v>
      </c>
    </row>
    <row r="102" spans="2:4" x14ac:dyDescent="0.4">
      <c r="B102" s="40" t="s">
        <v>1837</v>
      </c>
      <c r="C102" s="41" t="s">
        <v>1838</v>
      </c>
      <c r="D102" s="42" t="s">
        <v>1839</v>
      </c>
    </row>
    <row r="103" spans="2:4" x14ac:dyDescent="0.4">
      <c r="B103" s="40" t="s">
        <v>1840</v>
      </c>
      <c r="C103" s="41" t="s">
        <v>1841</v>
      </c>
      <c r="D103" s="42" t="s">
        <v>1842</v>
      </c>
    </row>
    <row r="104" spans="2:4" x14ac:dyDescent="0.4">
      <c r="B104" s="40" t="s">
        <v>1843</v>
      </c>
      <c r="C104" s="41" t="s">
        <v>1844</v>
      </c>
      <c r="D104" s="42" t="s">
        <v>1845</v>
      </c>
    </row>
    <row r="105" spans="2:4" x14ac:dyDescent="0.4">
      <c r="B105" s="40" t="s">
        <v>2367</v>
      </c>
      <c r="C105" s="41" t="s">
        <v>2358</v>
      </c>
      <c r="D105" s="42" t="s">
        <v>2359</v>
      </c>
    </row>
    <row r="106" spans="2:4" x14ac:dyDescent="0.4">
      <c r="B106" s="40" t="s">
        <v>1846</v>
      </c>
      <c r="C106" s="41" t="s">
        <v>1847</v>
      </c>
      <c r="D106" s="42" t="s">
        <v>1848</v>
      </c>
    </row>
    <row r="107" spans="2:4" x14ac:dyDescent="0.4">
      <c r="B107" s="40" t="s">
        <v>1849</v>
      </c>
      <c r="C107" s="41" t="s">
        <v>1850</v>
      </c>
      <c r="D107" s="42" t="s">
        <v>1851</v>
      </c>
    </row>
    <row r="108" spans="2:4" x14ac:dyDescent="0.4">
      <c r="B108" s="40" t="s">
        <v>1852</v>
      </c>
      <c r="C108" s="41" t="s">
        <v>1853</v>
      </c>
      <c r="D108" s="42" t="s">
        <v>1854</v>
      </c>
    </row>
    <row r="109" spans="2:4" x14ac:dyDescent="0.4">
      <c r="B109" s="40" t="s">
        <v>1855</v>
      </c>
      <c r="C109" s="41" t="s">
        <v>1856</v>
      </c>
      <c r="D109" s="42" t="s">
        <v>1857</v>
      </c>
    </row>
    <row r="110" spans="2:4" x14ac:dyDescent="0.4">
      <c r="B110" s="40" t="s">
        <v>1858</v>
      </c>
      <c r="C110" s="41" t="s">
        <v>1859</v>
      </c>
      <c r="D110" s="42" t="s">
        <v>1860</v>
      </c>
    </row>
    <row r="111" spans="2:4" x14ac:dyDescent="0.4">
      <c r="B111" s="40" t="s">
        <v>1861</v>
      </c>
      <c r="C111" s="41" t="s">
        <v>1862</v>
      </c>
      <c r="D111" s="42" t="s">
        <v>1863</v>
      </c>
    </row>
    <row r="112" spans="2:4" x14ac:dyDescent="0.4">
      <c r="B112" s="40" t="s">
        <v>1864</v>
      </c>
      <c r="C112" s="41" t="s">
        <v>1865</v>
      </c>
      <c r="D112" s="42" t="s">
        <v>1866</v>
      </c>
    </row>
    <row r="113" spans="2:4" x14ac:dyDescent="0.4">
      <c r="B113" s="40" t="s">
        <v>1867</v>
      </c>
      <c r="C113" s="41" t="s">
        <v>1868</v>
      </c>
      <c r="D113" s="42" t="s">
        <v>1869</v>
      </c>
    </row>
    <row r="114" spans="2:4" x14ac:dyDescent="0.4">
      <c r="B114" s="40" t="s">
        <v>1870</v>
      </c>
      <c r="C114" s="41" t="s">
        <v>1871</v>
      </c>
      <c r="D114" s="42" t="s">
        <v>1872</v>
      </c>
    </row>
    <row r="115" spans="2:4" x14ac:dyDescent="0.4">
      <c r="B115" s="40" t="s">
        <v>1873</v>
      </c>
      <c r="C115" s="41" t="s">
        <v>1874</v>
      </c>
      <c r="D115" s="42" t="s">
        <v>1875</v>
      </c>
    </row>
    <row r="116" spans="2:4" x14ac:dyDescent="0.4">
      <c r="B116" s="40" t="s">
        <v>1876</v>
      </c>
      <c r="C116" s="41" t="s">
        <v>1877</v>
      </c>
      <c r="D116" s="42" t="s">
        <v>1878</v>
      </c>
    </row>
    <row r="117" spans="2:4" x14ac:dyDescent="0.4">
      <c r="B117" s="40" t="s">
        <v>1879</v>
      </c>
      <c r="C117" s="41" t="s">
        <v>1880</v>
      </c>
      <c r="D117" s="42" t="s">
        <v>1881</v>
      </c>
    </row>
    <row r="118" spans="2:4" x14ac:dyDescent="0.4">
      <c r="B118" s="40" t="s">
        <v>1882</v>
      </c>
      <c r="C118" s="41" t="s">
        <v>1883</v>
      </c>
      <c r="D118" s="42" t="s">
        <v>1884</v>
      </c>
    </row>
    <row r="119" spans="2:4" x14ac:dyDescent="0.4">
      <c r="B119" s="40" t="s">
        <v>1885</v>
      </c>
      <c r="C119" s="41" t="s">
        <v>1886</v>
      </c>
      <c r="D119" s="42" t="s">
        <v>1887</v>
      </c>
    </row>
    <row r="120" spans="2:4" x14ac:dyDescent="0.4">
      <c r="B120" s="40" t="s">
        <v>1888</v>
      </c>
      <c r="C120" s="41" t="s">
        <v>1889</v>
      </c>
      <c r="D120" s="42" t="s">
        <v>1890</v>
      </c>
    </row>
    <row r="121" spans="2:4" x14ac:dyDescent="0.4">
      <c r="B121" s="40" t="s">
        <v>1891</v>
      </c>
      <c r="C121" s="41" t="s">
        <v>1892</v>
      </c>
      <c r="D121" s="42" t="s">
        <v>1893</v>
      </c>
    </row>
    <row r="122" spans="2:4" x14ac:dyDescent="0.4">
      <c r="B122" s="40" t="s">
        <v>1894</v>
      </c>
      <c r="C122" s="41" t="s">
        <v>1895</v>
      </c>
      <c r="D122" s="42" t="s">
        <v>1896</v>
      </c>
    </row>
    <row r="123" spans="2:4" x14ac:dyDescent="0.4">
      <c r="B123" s="40" t="s">
        <v>1897</v>
      </c>
      <c r="C123" s="41" t="s">
        <v>1898</v>
      </c>
      <c r="D123" s="42" t="s">
        <v>1899</v>
      </c>
    </row>
    <row r="124" spans="2:4" x14ac:dyDescent="0.4">
      <c r="B124" s="40" t="s">
        <v>1900</v>
      </c>
      <c r="C124" s="41" t="s">
        <v>1901</v>
      </c>
      <c r="D124" s="42" t="s">
        <v>1902</v>
      </c>
    </row>
    <row r="125" spans="2:4" x14ac:dyDescent="0.4">
      <c r="B125" s="40" t="s">
        <v>1903</v>
      </c>
      <c r="C125" s="41" t="s">
        <v>1904</v>
      </c>
      <c r="D125" s="42" t="s">
        <v>1905</v>
      </c>
    </row>
    <row r="126" spans="2:4" x14ac:dyDescent="0.4">
      <c r="B126" s="40" t="s">
        <v>1906</v>
      </c>
      <c r="C126" s="41" t="s">
        <v>1907</v>
      </c>
      <c r="D126" s="42" t="s">
        <v>1908</v>
      </c>
    </row>
    <row r="127" spans="2:4" x14ac:dyDescent="0.4">
      <c r="B127" s="40" t="s">
        <v>1909</v>
      </c>
      <c r="C127" s="41" t="s">
        <v>1910</v>
      </c>
      <c r="D127" s="42" t="s">
        <v>1911</v>
      </c>
    </row>
    <row r="128" spans="2:4" x14ac:dyDescent="0.4">
      <c r="B128" s="40" t="s">
        <v>1912</v>
      </c>
      <c r="C128" s="41" t="s">
        <v>1913</v>
      </c>
      <c r="D128" s="42" t="s">
        <v>1914</v>
      </c>
    </row>
    <row r="129" spans="2:4" x14ac:dyDescent="0.4">
      <c r="B129" s="40" t="s">
        <v>1915</v>
      </c>
      <c r="C129" s="41" t="s">
        <v>1916</v>
      </c>
      <c r="D129" s="42" t="s">
        <v>1917</v>
      </c>
    </row>
    <row r="130" spans="2:4" x14ac:dyDescent="0.4">
      <c r="B130" s="40" t="s">
        <v>1918</v>
      </c>
      <c r="C130" s="41" t="s">
        <v>1919</v>
      </c>
      <c r="D130" s="42" t="s">
        <v>1920</v>
      </c>
    </row>
    <row r="131" spans="2:4" x14ac:dyDescent="0.4">
      <c r="B131" s="40" t="s">
        <v>1921</v>
      </c>
      <c r="C131" s="41" t="s">
        <v>1922</v>
      </c>
      <c r="D131" s="42" t="s">
        <v>1923</v>
      </c>
    </row>
    <row r="132" spans="2:4" x14ac:dyDescent="0.4">
      <c r="B132" s="40" t="s">
        <v>1924</v>
      </c>
      <c r="C132" s="41" t="s">
        <v>1925</v>
      </c>
      <c r="D132" s="42" t="s">
        <v>1926</v>
      </c>
    </row>
    <row r="133" spans="2:4" x14ac:dyDescent="0.4">
      <c r="B133" s="40" t="s">
        <v>1927</v>
      </c>
      <c r="C133" s="41" t="s">
        <v>1928</v>
      </c>
      <c r="D133" s="42" t="s">
        <v>1929</v>
      </c>
    </row>
    <row r="134" spans="2:4" x14ac:dyDescent="0.4">
      <c r="B134" s="40" t="s">
        <v>1930</v>
      </c>
      <c r="C134" s="41" t="s">
        <v>1931</v>
      </c>
      <c r="D134" s="42" t="s">
        <v>1932</v>
      </c>
    </row>
    <row r="135" spans="2:4" x14ac:dyDescent="0.4">
      <c r="B135" s="40" t="s">
        <v>1933</v>
      </c>
      <c r="C135" s="41" t="s">
        <v>1934</v>
      </c>
      <c r="D135" s="42" t="s">
        <v>1935</v>
      </c>
    </row>
    <row r="136" spans="2:4" x14ac:dyDescent="0.4">
      <c r="B136" s="40" t="s">
        <v>1936</v>
      </c>
      <c r="C136" s="41" t="s">
        <v>1937</v>
      </c>
      <c r="D136" s="42" t="s">
        <v>1938</v>
      </c>
    </row>
    <row r="137" spans="2:4" x14ac:dyDescent="0.4">
      <c r="B137" s="40" t="s">
        <v>1939</v>
      </c>
      <c r="C137" s="41" t="s">
        <v>1940</v>
      </c>
      <c r="D137" s="42" t="s">
        <v>1941</v>
      </c>
    </row>
    <row r="138" spans="2:4" x14ac:dyDescent="0.4">
      <c r="B138" s="40" t="s">
        <v>1942</v>
      </c>
      <c r="C138" s="41" t="s">
        <v>1943</v>
      </c>
      <c r="D138" s="42" t="s">
        <v>1944</v>
      </c>
    </row>
    <row r="139" spans="2:4" x14ac:dyDescent="0.4">
      <c r="B139" s="40" t="s">
        <v>1945</v>
      </c>
      <c r="C139" s="41" t="s">
        <v>1946</v>
      </c>
      <c r="D139" s="42" t="s">
        <v>1947</v>
      </c>
    </row>
    <row r="140" spans="2:4" x14ac:dyDescent="0.4">
      <c r="B140" s="40" t="s">
        <v>1948</v>
      </c>
      <c r="C140" s="41" t="s">
        <v>1949</v>
      </c>
      <c r="D140" s="42" t="s">
        <v>1950</v>
      </c>
    </row>
    <row r="141" spans="2:4" x14ac:dyDescent="0.4">
      <c r="B141" s="40" t="s">
        <v>1951</v>
      </c>
      <c r="C141" s="41" t="s">
        <v>1952</v>
      </c>
      <c r="D141" s="42" t="s">
        <v>1953</v>
      </c>
    </row>
    <row r="142" spans="2:4" x14ac:dyDescent="0.4">
      <c r="B142" s="40" t="s">
        <v>1954</v>
      </c>
      <c r="C142" s="41" t="s">
        <v>1955</v>
      </c>
      <c r="D142" s="42" t="s">
        <v>1956</v>
      </c>
    </row>
    <row r="143" spans="2:4" x14ac:dyDescent="0.4">
      <c r="B143" s="40" t="s">
        <v>1957</v>
      </c>
      <c r="C143" s="41" t="s">
        <v>1958</v>
      </c>
      <c r="D143" s="42" t="s">
        <v>1959</v>
      </c>
    </row>
    <row r="144" spans="2:4" x14ac:dyDescent="0.4">
      <c r="B144" s="40" t="s">
        <v>1960</v>
      </c>
      <c r="C144" s="41" t="s">
        <v>1961</v>
      </c>
      <c r="D144" s="42" t="s">
        <v>1962</v>
      </c>
    </row>
    <row r="145" spans="2:4" x14ac:dyDescent="0.4">
      <c r="B145" s="40" t="s">
        <v>1963</v>
      </c>
      <c r="C145" s="41" t="s">
        <v>1964</v>
      </c>
      <c r="D145" s="42" t="s">
        <v>1965</v>
      </c>
    </row>
    <row r="146" spans="2:4" x14ac:dyDescent="0.4">
      <c r="B146" s="40" t="s">
        <v>2366</v>
      </c>
      <c r="C146" s="41" t="s">
        <v>2371</v>
      </c>
      <c r="D146" s="42" t="s">
        <v>2357</v>
      </c>
    </row>
    <row r="147" spans="2:4" x14ac:dyDescent="0.4">
      <c r="B147" s="40" t="s">
        <v>1966</v>
      </c>
      <c r="C147" s="41" t="s">
        <v>1967</v>
      </c>
      <c r="D147" s="42" t="s">
        <v>1968</v>
      </c>
    </row>
    <row r="148" spans="2:4" x14ac:dyDescent="0.4">
      <c r="B148" s="40" t="s">
        <v>1969</v>
      </c>
      <c r="C148" s="41" t="s">
        <v>1970</v>
      </c>
      <c r="D148" s="42" t="s">
        <v>1971</v>
      </c>
    </row>
    <row r="149" spans="2:4" x14ac:dyDescent="0.4">
      <c r="B149" s="40" t="s">
        <v>1972</v>
      </c>
      <c r="C149" s="41" t="s">
        <v>1973</v>
      </c>
      <c r="D149" s="42" t="s">
        <v>1974</v>
      </c>
    </row>
    <row r="150" spans="2:4" x14ac:dyDescent="0.4">
      <c r="B150" s="40" t="s">
        <v>1975</v>
      </c>
      <c r="C150" s="41" t="s">
        <v>1976</v>
      </c>
      <c r="D150" s="42" t="s">
        <v>1977</v>
      </c>
    </row>
    <row r="151" spans="2:4" x14ac:dyDescent="0.4">
      <c r="B151" s="40" t="s">
        <v>1978</v>
      </c>
      <c r="C151" s="41" t="s">
        <v>1979</v>
      </c>
      <c r="D151" s="42" t="s">
        <v>1980</v>
      </c>
    </row>
    <row r="152" spans="2:4" x14ac:dyDescent="0.4">
      <c r="B152" s="40" t="s">
        <v>1981</v>
      </c>
      <c r="C152" s="41" t="s">
        <v>1982</v>
      </c>
      <c r="D152" s="42" t="s">
        <v>1983</v>
      </c>
    </row>
    <row r="153" spans="2:4" x14ac:dyDescent="0.4">
      <c r="B153" s="40" t="s">
        <v>1984</v>
      </c>
      <c r="C153" s="41" t="s">
        <v>1985</v>
      </c>
      <c r="D153" s="42" t="s">
        <v>1986</v>
      </c>
    </row>
    <row r="154" spans="2:4" x14ac:dyDescent="0.4">
      <c r="B154" s="40" t="s">
        <v>1987</v>
      </c>
      <c r="C154" s="41" t="s">
        <v>1988</v>
      </c>
      <c r="D154" s="42" t="s">
        <v>1989</v>
      </c>
    </row>
    <row r="155" spans="2:4" x14ac:dyDescent="0.4">
      <c r="B155" s="40" t="s">
        <v>1990</v>
      </c>
      <c r="C155" s="41" t="s">
        <v>1991</v>
      </c>
      <c r="D155" s="42" t="s">
        <v>1992</v>
      </c>
    </row>
    <row r="156" spans="2:4" x14ac:dyDescent="0.4">
      <c r="B156" s="40" t="s">
        <v>1993</v>
      </c>
      <c r="C156" s="41" t="s">
        <v>1994</v>
      </c>
      <c r="D156" s="42" t="s">
        <v>1995</v>
      </c>
    </row>
    <row r="157" spans="2:4" x14ac:dyDescent="0.4">
      <c r="B157" s="40" t="s">
        <v>1996</v>
      </c>
      <c r="C157" s="41" t="s">
        <v>1997</v>
      </c>
      <c r="D157" s="42" t="s">
        <v>1998</v>
      </c>
    </row>
    <row r="158" spans="2:4" x14ac:dyDescent="0.4">
      <c r="B158" s="40" t="s">
        <v>1999</v>
      </c>
      <c r="C158" s="41" t="s">
        <v>2000</v>
      </c>
      <c r="D158" s="42" t="s">
        <v>2001</v>
      </c>
    </row>
    <row r="159" spans="2:4" x14ac:dyDescent="0.4">
      <c r="B159" s="40" t="s">
        <v>2002</v>
      </c>
      <c r="C159" s="41" t="s">
        <v>2003</v>
      </c>
      <c r="D159" s="42" t="s">
        <v>2004</v>
      </c>
    </row>
    <row r="160" spans="2:4" x14ac:dyDescent="0.4">
      <c r="B160" s="40" t="s">
        <v>2005</v>
      </c>
      <c r="C160" s="41" t="s">
        <v>2006</v>
      </c>
      <c r="D160" s="42" t="s">
        <v>2007</v>
      </c>
    </row>
    <row r="161" spans="2:4" x14ac:dyDescent="0.4">
      <c r="B161" s="40" t="s">
        <v>2008</v>
      </c>
      <c r="C161" s="41" t="s">
        <v>2009</v>
      </c>
      <c r="D161" s="42" t="s">
        <v>2010</v>
      </c>
    </row>
    <row r="162" spans="2:4" x14ac:dyDescent="0.4">
      <c r="B162" s="40" t="s">
        <v>2011</v>
      </c>
      <c r="C162" s="41" t="s">
        <v>2012</v>
      </c>
      <c r="D162" s="42" t="s">
        <v>2013</v>
      </c>
    </row>
    <row r="163" spans="2:4" x14ac:dyDescent="0.4">
      <c r="B163" s="40" t="s">
        <v>2014</v>
      </c>
      <c r="C163" s="41" t="s">
        <v>2015</v>
      </c>
      <c r="D163" s="42" t="s">
        <v>2016</v>
      </c>
    </row>
    <row r="164" spans="2:4" x14ac:dyDescent="0.4">
      <c r="B164" s="40" t="s">
        <v>2017</v>
      </c>
      <c r="C164" s="41" t="s">
        <v>2018</v>
      </c>
      <c r="D164" s="42" t="s">
        <v>2019</v>
      </c>
    </row>
    <row r="165" spans="2:4" x14ac:dyDescent="0.4">
      <c r="B165" s="40" t="s">
        <v>2020</v>
      </c>
      <c r="C165" s="41" t="s">
        <v>2021</v>
      </c>
      <c r="D165" s="42" t="s">
        <v>2022</v>
      </c>
    </row>
    <row r="166" spans="2:4" x14ac:dyDescent="0.4">
      <c r="B166" s="40" t="s">
        <v>2023</v>
      </c>
      <c r="C166" s="41" t="s">
        <v>2024</v>
      </c>
      <c r="D166" s="42" t="s">
        <v>2025</v>
      </c>
    </row>
    <row r="167" spans="2:4" x14ac:dyDescent="0.4">
      <c r="B167" s="40" t="s">
        <v>2029</v>
      </c>
      <c r="C167" s="41" t="s">
        <v>2030</v>
      </c>
      <c r="D167" s="42" t="s">
        <v>2031</v>
      </c>
    </row>
    <row r="168" spans="2:4" x14ac:dyDescent="0.4">
      <c r="B168" s="40" t="s">
        <v>2032</v>
      </c>
      <c r="C168" s="41" t="s">
        <v>2033</v>
      </c>
      <c r="D168" s="42" t="s">
        <v>2034</v>
      </c>
    </row>
    <row r="169" spans="2:4" x14ac:dyDescent="0.4">
      <c r="B169" s="40" t="s">
        <v>2035</v>
      </c>
      <c r="C169" s="41" t="s">
        <v>2036</v>
      </c>
      <c r="D169" s="42" t="s">
        <v>2037</v>
      </c>
    </row>
    <row r="170" spans="2:4" x14ac:dyDescent="0.4">
      <c r="B170" s="40" t="s">
        <v>2038</v>
      </c>
      <c r="C170" s="41" t="s">
        <v>2039</v>
      </c>
      <c r="D170" s="42" t="s">
        <v>2040</v>
      </c>
    </row>
    <row r="171" spans="2:4" x14ac:dyDescent="0.4">
      <c r="B171" s="40" t="s">
        <v>2026</v>
      </c>
      <c r="C171" s="41" t="s">
        <v>2027</v>
      </c>
      <c r="D171" s="42" t="s">
        <v>2028</v>
      </c>
    </row>
    <row r="172" spans="2:4" x14ac:dyDescent="0.4">
      <c r="B172" s="40" t="s">
        <v>2041</v>
      </c>
      <c r="C172" s="41" t="s">
        <v>2042</v>
      </c>
      <c r="D172" s="42" t="s">
        <v>2043</v>
      </c>
    </row>
    <row r="173" spans="2:4" x14ac:dyDescent="0.4">
      <c r="B173" s="40" t="s">
        <v>2044</v>
      </c>
      <c r="C173" s="41" t="s">
        <v>2045</v>
      </c>
      <c r="D173" s="42" t="s">
        <v>2046</v>
      </c>
    </row>
    <row r="174" spans="2:4" x14ac:dyDescent="0.4">
      <c r="B174" s="40" t="s">
        <v>2047</v>
      </c>
      <c r="C174" s="41" t="s">
        <v>2048</v>
      </c>
      <c r="D174" s="42" t="s">
        <v>2049</v>
      </c>
    </row>
    <row r="175" spans="2:4" x14ac:dyDescent="0.4">
      <c r="B175" s="40" t="s">
        <v>2050</v>
      </c>
      <c r="C175" s="41" t="s">
        <v>2051</v>
      </c>
      <c r="D175" s="42" t="s">
        <v>2052</v>
      </c>
    </row>
    <row r="176" spans="2:4" x14ac:dyDescent="0.4">
      <c r="B176" s="40" t="s">
        <v>2053</v>
      </c>
      <c r="C176" s="41" t="s">
        <v>2054</v>
      </c>
      <c r="D176" s="42" t="s">
        <v>2055</v>
      </c>
    </row>
    <row r="177" spans="2:4" x14ac:dyDescent="0.4">
      <c r="B177" s="40" t="s">
        <v>2056</v>
      </c>
      <c r="C177" s="41" t="s">
        <v>2057</v>
      </c>
      <c r="D177" s="42" t="s">
        <v>2058</v>
      </c>
    </row>
    <row r="178" spans="2:4" x14ac:dyDescent="0.4">
      <c r="B178" s="40" t="s">
        <v>2059</v>
      </c>
      <c r="C178" s="41" t="s">
        <v>2060</v>
      </c>
      <c r="D178" s="42" t="s">
        <v>2061</v>
      </c>
    </row>
    <row r="179" spans="2:4" x14ac:dyDescent="0.4">
      <c r="B179" s="40" t="s">
        <v>2062</v>
      </c>
      <c r="C179" s="41" t="s">
        <v>2063</v>
      </c>
      <c r="D179" s="42" t="s">
        <v>2064</v>
      </c>
    </row>
    <row r="180" spans="2:4" x14ac:dyDescent="0.4">
      <c r="B180" s="40" t="s">
        <v>2065</v>
      </c>
      <c r="C180" s="41" t="s">
        <v>2066</v>
      </c>
      <c r="D180" s="42" t="s">
        <v>2067</v>
      </c>
    </row>
    <row r="181" spans="2:4" x14ac:dyDescent="0.4">
      <c r="B181" s="40" t="s">
        <v>2068</v>
      </c>
      <c r="C181" s="41" t="s">
        <v>2069</v>
      </c>
      <c r="D181" s="42" t="s">
        <v>2070</v>
      </c>
    </row>
    <row r="182" spans="2:4" x14ac:dyDescent="0.4">
      <c r="B182" s="40" t="s">
        <v>2071</v>
      </c>
      <c r="C182" s="41" t="s">
        <v>2072</v>
      </c>
      <c r="D182" s="42" t="s">
        <v>2073</v>
      </c>
    </row>
    <row r="183" spans="2:4" x14ac:dyDescent="0.4">
      <c r="B183" s="40" t="s">
        <v>2074</v>
      </c>
      <c r="C183" s="41" t="s">
        <v>2075</v>
      </c>
      <c r="D183" s="42" t="s">
        <v>2076</v>
      </c>
    </row>
    <row r="184" spans="2:4" x14ac:dyDescent="0.4">
      <c r="B184" s="40" t="s">
        <v>2077</v>
      </c>
      <c r="C184" s="41" t="s">
        <v>2078</v>
      </c>
      <c r="D184" s="42" t="s">
        <v>2079</v>
      </c>
    </row>
    <row r="185" spans="2:4" x14ac:dyDescent="0.4">
      <c r="B185" s="40" t="s">
        <v>2080</v>
      </c>
      <c r="C185" s="41" t="s">
        <v>2081</v>
      </c>
      <c r="D185" s="42" t="s">
        <v>2082</v>
      </c>
    </row>
    <row r="186" spans="2:4" x14ac:dyDescent="0.4">
      <c r="B186" s="40" t="s">
        <v>2083</v>
      </c>
      <c r="C186" s="41" t="s">
        <v>2084</v>
      </c>
      <c r="D186" s="42" t="s">
        <v>2085</v>
      </c>
    </row>
    <row r="187" spans="2:4" x14ac:dyDescent="0.4">
      <c r="B187" s="40" t="s">
        <v>2086</v>
      </c>
      <c r="C187" s="41" t="s">
        <v>2087</v>
      </c>
      <c r="D187" s="42" t="s">
        <v>2088</v>
      </c>
    </row>
    <row r="188" spans="2:4" x14ac:dyDescent="0.4">
      <c r="B188" s="40" t="s">
        <v>2089</v>
      </c>
      <c r="C188" s="41" t="s">
        <v>2090</v>
      </c>
      <c r="D188" s="42" t="s">
        <v>2091</v>
      </c>
    </row>
    <row r="189" spans="2:4" x14ac:dyDescent="0.4">
      <c r="B189" s="40" t="s">
        <v>2092</v>
      </c>
      <c r="C189" s="41" t="s">
        <v>2093</v>
      </c>
      <c r="D189" s="42" t="s">
        <v>2094</v>
      </c>
    </row>
    <row r="190" spans="2:4" x14ac:dyDescent="0.4">
      <c r="B190" s="40" t="s">
        <v>2095</v>
      </c>
      <c r="C190" s="41" t="s">
        <v>2096</v>
      </c>
      <c r="D190" s="42" t="s">
        <v>2097</v>
      </c>
    </row>
    <row r="191" spans="2:4" x14ac:dyDescent="0.4">
      <c r="B191" s="40" t="s">
        <v>2098</v>
      </c>
      <c r="C191" s="41" t="s">
        <v>2099</v>
      </c>
      <c r="D191" s="42" t="s">
        <v>2100</v>
      </c>
    </row>
    <row r="192" spans="2:4" x14ac:dyDescent="0.4">
      <c r="B192" s="40" t="s">
        <v>2101</v>
      </c>
      <c r="C192" s="41" t="s">
        <v>2102</v>
      </c>
      <c r="D192" s="42" t="s">
        <v>2103</v>
      </c>
    </row>
    <row r="193" spans="2:4" x14ac:dyDescent="0.4">
      <c r="B193" s="40" t="s">
        <v>2104</v>
      </c>
      <c r="C193" s="41" t="s">
        <v>2105</v>
      </c>
      <c r="D193" s="42" t="s">
        <v>2106</v>
      </c>
    </row>
    <row r="194" spans="2:4" x14ac:dyDescent="0.4">
      <c r="B194" s="40" t="s">
        <v>2107</v>
      </c>
      <c r="C194" s="41" t="s">
        <v>2108</v>
      </c>
      <c r="D194" s="42" t="s">
        <v>2109</v>
      </c>
    </row>
    <row r="195" spans="2:4" x14ac:dyDescent="0.4">
      <c r="B195" s="40" t="s">
        <v>2110</v>
      </c>
      <c r="C195" s="41" t="s">
        <v>2111</v>
      </c>
      <c r="D195" s="42" t="s">
        <v>2112</v>
      </c>
    </row>
    <row r="196" spans="2:4" x14ac:dyDescent="0.4">
      <c r="B196" s="40" t="s">
        <v>2113</v>
      </c>
      <c r="C196" s="41" t="s">
        <v>2114</v>
      </c>
      <c r="D196" s="42" t="s">
        <v>2115</v>
      </c>
    </row>
    <row r="197" spans="2:4" x14ac:dyDescent="0.4">
      <c r="B197" s="40" t="s">
        <v>2116</v>
      </c>
      <c r="C197" s="41" t="s">
        <v>2117</v>
      </c>
      <c r="D197" s="42" t="s">
        <v>2118</v>
      </c>
    </row>
    <row r="198" spans="2:4" x14ac:dyDescent="0.4">
      <c r="B198" s="40" t="s">
        <v>2119</v>
      </c>
      <c r="C198" s="41" t="s">
        <v>2120</v>
      </c>
      <c r="D198" s="42" t="s">
        <v>2121</v>
      </c>
    </row>
    <row r="199" spans="2:4" x14ac:dyDescent="0.4">
      <c r="B199" s="40" t="s">
        <v>2122</v>
      </c>
      <c r="C199" s="41" t="s">
        <v>2123</v>
      </c>
      <c r="D199" s="42" t="s">
        <v>2124</v>
      </c>
    </row>
    <row r="200" spans="2:4" x14ac:dyDescent="0.4">
      <c r="B200" s="40" t="s">
        <v>2125</v>
      </c>
      <c r="C200" s="41" t="s">
        <v>2126</v>
      </c>
      <c r="D200" s="42" t="s">
        <v>2127</v>
      </c>
    </row>
    <row r="201" spans="2:4" x14ac:dyDescent="0.4">
      <c r="B201" s="40" t="s">
        <v>2128</v>
      </c>
      <c r="C201" s="41" t="s">
        <v>2129</v>
      </c>
      <c r="D201" s="42" t="s">
        <v>2130</v>
      </c>
    </row>
    <row r="202" spans="2:4" x14ac:dyDescent="0.4">
      <c r="B202" s="40" t="s">
        <v>2131</v>
      </c>
      <c r="C202" s="41" t="s">
        <v>2132</v>
      </c>
      <c r="D202" s="42" t="s">
        <v>2133</v>
      </c>
    </row>
    <row r="203" spans="2:4" x14ac:dyDescent="0.4">
      <c r="B203" s="40" t="s">
        <v>2134</v>
      </c>
      <c r="C203" s="41" t="s">
        <v>2135</v>
      </c>
      <c r="D203" s="42" t="s">
        <v>2136</v>
      </c>
    </row>
    <row r="204" spans="2:4" x14ac:dyDescent="0.4">
      <c r="B204" s="40" t="s">
        <v>2137</v>
      </c>
      <c r="C204" s="41" t="s">
        <v>2138</v>
      </c>
      <c r="D204" s="42" t="s">
        <v>2139</v>
      </c>
    </row>
    <row r="205" spans="2:4" x14ac:dyDescent="0.4">
      <c r="B205" s="40" t="s">
        <v>2140</v>
      </c>
      <c r="C205" s="41" t="s">
        <v>2141</v>
      </c>
      <c r="D205" s="42" t="s">
        <v>2142</v>
      </c>
    </row>
    <row r="206" spans="2:4" x14ac:dyDescent="0.4">
      <c r="B206" s="40" t="s">
        <v>2143</v>
      </c>
      <c r="C206" s="41" t="s">
        <v>2144</v>
      </c>
      <c r="D206" s="42" t="s">
        <v>2145</v>
      </c>
    </row>
    <row r="207" spans="2:4" x14ac:dyDescent="0.4">
      <c r="B207" s="40" t="s">
        <v>2146</v>
      </c>
      <c r="C207" s="41" t="s">
        <v>2147</v>
      </c>
      <c r="D207" s="42" t="s">
        <v>2148</v>
      </c>
    </row>
    <row r="208" spans="2:4" x14ac:dyDescent="0.4">
      <c r="B208" s="40" t="s">
        <v>2149</v>
      </c>
      <c r="C208" s="41" t="s">
        <v>2150</v>
      </c>
      <c r="D208" s="42" t="s">
        <v>2151</v>
      </c>
    </row>
    <row r="209" spans="2:4" x14ac:dyDescent="0.4">
      <c r="B209" s="40" t="s">
        <v>2152</v>
      </c>
      <c r="C209" s="41" t="s">
        <v>2153</v>
      </c>
      <c r="D209" s="42" t="s">
        <v>2154</v>
      </c>
    </row>
    <row r="210" spans="2:4" x14ac:dyDescent="0.4">
      <c r="B210" s="40" t="s">
        <v>2155</v>
      </c>
      <c r="C210" s="41" t="s">
        <v>2156</v>
      </c>
      <c r="D210" s="42" t="s">
        <v>2157</v>
      </c>
    </row>
    <row r="211" spans="2:4" x14ac:dyDescent="0.4">
      <c r="B211" s="40" t="s">
        <v>2158</v>
      </c>
      <c r="C211" s="41" t="s">
        <v>2159</v>
      </c>
      <c r="D211" s="42" t="s">
        <v>2160</v>
      </c>
    </row>
    <row r="212" spans="2:4" x14ac:dyDescent="0.4">
      <c r="B212" s="40" t="s">
        <v>2161</v>
      </c>
      <c r="C212" s="41" t="s">
        <v>2162</v>
      </c>
      <c r="D212" s="42" t="s">
        <v>2163</v>
      </c>
    </row>
    <row r="213" spans="2:4" x14ac:dyDescent="0.4">
      <c r="B213" s="40" t="s">
        <v>2164</v>
      </c>
      <c r="C213" s="41" t="s">
        <v>2165</v>
      </c>
      <c r="D213" s="42" t="s">
        <v>2166</v>
      </c>
    </row>
    <row r="214" spans="2:4" x14ac:dyDescent="0.4">
      <c r="B214" s="40" t="s">
        <v>2167</v>
      </c>
      <c r="C214" s="41" t="s">
        <v>2168</v>
      </c>
      <c r="D214" s="42" t="s">
        <v>2169</v>
      </c>
    </row>
    <row r="215" spans="2:4" x14ac:dyDescent="0.4">
      <c r="B215" s="40" t="s">
        <v>2170</v>
      </c>
      <c r="C215" s="41" t="s">
        <v>2171</v>
      </c>
      <c r="D215" s="42" t="s">
        <v>2172</v>
      </c>
    </row>
    <row r="216" spans="2:4" x14ac:dyDescent="0.4">
      <c r="B216" s="40" t="s">
        <v>2173</v>
      </c>
      <c r="C216" s="41" t="s">
        <v>2174</v>
      </c>
      <c r="D216" s="42" t="s">
        <v>2175</v>
      </c>
    </row>
    <row r="217" spans="2:4" x14ac:dyDescent="0.4">
      <c r="B217" s="40" t="s">
        <v>2176</v>
      </c>
      <c r="C217" s="41" t="s">
        <v>2177</v>
      </c>
      <c r="D217" s="42" t="s">
        <v>2178</v>
      </c>
    </row>
    <row r="218" spans="2:4" x14ac:dyDescent="0.4">
      <c r="B218" s="40" t="s">
        <v>2179</v>
      </c>
      <c r="C218" s="41" t="s">
        <v>2180</v>
      </c>
      <c r="D218" s="42" t="s">
        <v>2181</v>
      </c>
    </row>
    <row r="219" spans="2:4" x14ac:dyDescent="0.4">
      <c r="B219" s="40" t="s">
        <v>2182</v>
      </c>
      <c r="C219" s="41" t="s">
        <v>2183</v>
      </c>
      <c r="D219" s="42" t="s">
        <v>2184</v>
      </c>
    </row>
    <row r="220" spans="2:4" x14ac:dyDescent="0.4">
      <c r="B220" s="40" t="s">
        <v>2185</v>
      </c>
      <c r="C220" s="41" t="s">
        <v>2186</v>
      </c>
      <c r="D220" s="42" t="s">
        <v>2187</v>
      </c>
    </row>
    <row r="221" spans="2:4" x14ac:dyDescent="0.4">
      <c r="B221" s="40" t="s">
        <v>2188</v>
      </c>
      <c r="C221" s="41" t="s">
        <v>2189</v>
      </c>
      <c r="D221" s="42" t="s">
        <v>2190</v>
      </c>
    </row>
    <row r="222" spans="2:4" x14ac:dyDescent="0.4">
      <c r="B222" s="40" t="s">
        <v>2191</v>
      </c>
      <c r="C222" s="41" t="s">
        <v>2192</v>
      </c>
      <c r="D222" s="42" t="s">
        <v>2193</v>
      </c>
    </row>
    <row r="223" spans="2:4" x14ac:dyDescent="0.4">
      <c r="B223" s="40" t="s">
        <v>2194</v>
      </c>
      <c r="C223" s="41" t="s">
        <v>2195</v>
      </c>
      <c r="D223" s="42" t="s">
        <v>2196</v>
      </c>
    </row>
    <row r="224" spans="2:4" x14ac:dyDescent="0.4">
      <c r="B224" s="40" t="s">
        <v>2197</v>
      </c>
      <c r="C224" s="41" t="s">
        <v>2198</v>
      </c>
      <c r="D224" s="42" t="s">
        <v>2199</v>
      </c>
    </row>
    <row r="225" spans="2:4" x14ac:dyDescent="0.4">
      <c r="B225" s="40" t="s">
        <v>2200</v>
      </c>
      <c r="C225" s="41" t="s">
        <v>2201</v>
      </c>
      <c r="D225" s="42" t="s">
        <v>2202</v>
      </c>
    </row>
    <row r="226" spans="2:4" x14ac:dyDescent="0.4">
      <c r="B226" s="40" t="s">
        <v>2203</v>
      </c>
      <c r="C226" s="41" t="s">
        <v>2204</v>
      </c>
      <c r="D226" s="42" t="s">
        <v>2205</v>
      </c>
    </row>
    <row r="227" spans="2:4" x14ac:dyDescent="0.4">
      <c r="B227" s="40" t="s">
        <v>2206</v>
      </c>
      <c r="C227" s="41" t="s">
        <v>2207</v>
      </c>
      <c r="D227" s="42" t="s">
        <v>2208</v>
      </c>
    </row>
    <row r="228" spans="2:4" x14ac:dyDescent="0.4">
      <c r="B228" s="40" t="s">
        <v>2209</v>
      </c>
      <c r="C228" s="41" t="s">
        <v>2210</v>
      </c>
      <c r="D228" s="42" t="s">
        <v>2211</v>
      </c>
    </row>
    <row r="229" spans="2:4" x14ac:dyDescent="0.4">
      <c r="B229" s="40" t="s">
        <v>2212</v>
      </c>
      <c r="C229" s="41" t="s">
        <v>2213</v>
      </c>
      <c r="D229" s="42" t="s">
        <v>2214</v>
      </c>
    </row>
    <row r="230" spans="2:4" x14ac:dyDescent="0.4">
      <c r="B230" s="40" t="s">
        <v>2215</v>
      </c>
      <c r="C230" s="41" t="s">
        <v>2216</v>
      </c>
      <c r="D230" s="42" t="s">
        <v>2217</v>
      </c>
    </row>
    <row r="231" spans="2:4" x14ac:dyDescent="0.4">
      <c r="B231" s="40" t="s">
        <v>2218</v>
      </c>
      <c r="C231" s="41" t="s">
        <v>2219</v>
      </c>
      <c r="D231" s="42" t="s">
        <v>1434</v>
      </c>
    </row>
    <row r="232" spans="2:4" x14ac:dyDescent="0.4">
      <c r="B232" s="40" t="s">
        <v>2220</v>
      </c>
      <c r="C232" s="41" t="s">
        <v>2221</v>
      </c>
      <c r="D232" s="42" t="s">
        <v>2222</v>
      </c>
    </row>
    <row r="233" spans="2:4" x14ac:dyDescent="0.4">
      <c r="B233" s="40" t="s">
        <v>2223</v>
      </c>
      <c r="C233" s="41" t="s">
        <v>2224</v>
      </c>
      <c r="D233" s="42" t="s">
        <v>2225</v>
      </c>
    </row>
    <row r="234" spans="2:4" x14ac:dyDescent="0.4">
      <c r="B234" s="40" t="s">
        <v>2226</v>
      </c>
      <c r="C234" s="41" t="s">
        <v>2227</v>
      </c>
      <c r="D234" s="42" t="s">
        <v>2228</v>
      </c>
    </row>
    <row r="235" spans="2:4" x14ac:dyDescent="0.4">
      <c r="B235" s="40" t="s">
        <v>2229</v>
      </c>
      <c r="C235" s="41" t="s">
        <v>2230</v>
      </c>
      <c r="D235" s="42" t="s">
        <v>2231</v>
      </c>
    </row>
    <row r="236" spans="2:4" x14ac:dyDescent="0.4">
      <c r="B236" s="40" t="s">
        <v>2232</v>
      </c>
      <c r="C236" s="41" t="s">
        <v>2233</v>
      </c>
      <c r="D236" s="42" t="s">
        <v>2234</v>
      </c>
    </row>
    <row r="237" spans="2:4" x14ac:dyDescent="0.4">
      <c r="B237" s="40" t="s">
        <v>2235</v>
      </c>
      <c r="C237" s="41" t="s">
        <v>2236</v>
      </c>
      <c r="D237" s="42" t="s">
        <v>2237</v>
      </c>
    </row>
    <row r="238" spans="2:4" x14ac:dyDescent="0.4">
      <c r="B238" s="40" t="s">
        <v>2238</v>
      </c>
      <c r="C238" s="41" t="s">
        <v>2239</v>
      </c>
      <c r="D238" s="42" t="s">
        <v>2240</v>
      </c>
    </row>
    <row r="239" spans="2:4" x14ac:dyDescent="0.4">
      <c r="B239" s="40" t="s">
        <v>2241</v>
      </c>
      <c r="C239" s="41" t="s">
        <v>2242</v>
      </c>
      <c r="D239" s="42" t="s">
        <v>2243</v>
      </c>
    </row>
    <row r="240" spans="2:4" x14ac:dyDescent="0.4">
      <c r="B240" s="40" t="s">
        <v>2244</v>
      </c>
      <c r="C240" s="41" t="s">
        <v>2245</v>
      </c>
      <c r="D240" s="42" t="s">
        <v>2246</v>
      </c>
    </row>
    <row r="241" spans="2:4" x14ac:dyDescent="0.4">
      <c r="B241" s="40" t="s">
        <v>2247</v>
      </c>
      <c r="C241" s="41" t="s">
        <v>2248</v>
      </c>
      <c r="D241" s="42" t="s">
        <v>2249</v>
      </c>
    </row>
    <row r="242" spans="2:4" x14ac:dyDescent="0.4">
      <c r="B242" s="40" t="s">
        <v>2250</v>
      </c>
      <c r="C242" s="41" t="s">
        <v>2251</v>
      </c>
      <c r="D242" s="42" t="s">
        <v>2252</v>
      </c>
    </row>
    <row r="243" spans="2:4" x14ac:dyDescent="0.4">
      <c r="B243" s="40" t="s">
        <v>2253</v>
      </c>
      <c r="C243" s="41" t="s">
        <v>2254</v>
      </c>
      <c r="D243" s="42" t="s">
        <v>2255</v>
      </c>
    </row>
    <row r="244" spans="2:4" x14ac:dyDescent="0.4">
      <c r="B244" s="40" t="s">
        <v>2256</v>
      </c>
      <c r="C244" s="41" t="s">
        <v>2257</v>
      </c>
      <c r="D244" s="42" t="s">
        <v>2258</v>
      </c>
    </row>
    <row r="245" spans="2:4" x14ac:dyDescent="0.4">
      <c r="B245" s="40" t="s">
        <v>2259</v>
      </c>
      <c r="C245" s="41" t="s">
        <v>2260</v>
      </c>
      <c r="D245" s="42" t="s">
        <v>2261</v>
      </c>
    </row>
    <row r="246" spans="2:4" x14ac:dyDescent="0.4">
      <c r="B246" s="40" t="s">
        <v>2262</v>
      </c>
      <c r="C246" s="41" t="s">
        <v>2263</v>
      </c>
      <c r="D246" s="42" t="s">
        <v>2264</v>
      </c>
    </row>
    <row r="247" spans="2:4" x14ac:dyDescent="0.4">
      <c r="B247" s="40" t="s">
        <v>2265</v>
      </c>
      <c r="C247" s="41" t="s">
        <v>2266</v>
      </c>
      <c r="D247" s="42" t="s">
        <v>2267</v>
      </c>
    </row>
    <row r="248" spans="2:4" x14ac:dyDescent="0.4">
      <c r="B248" s="40" t="s">
        <v>2268</v>
      </c>
      <c r="C248" s="41" t="s">
        <v>2269</v>
      </c>
      <c r="D248" s="42" t="s">
        <v>2270</v>
      </c>
    </row>
    <row r="249" spans="2:4" x14ac:dyDescent="0.4">
      <c r="B249" s="40" t="s">
        <v>2271</v>
      </c>
      <c r="C249" s="41" t="s">
        <v>2272</v>
      </c>
      <c r="D249" s="42" t="s">
        <v>473</v>
      </c>
    </row>
    <row r="250" spans="2:4" x14ac:dyDescent="0.4">
      <c r="B250" s="40" t="s">
        <v>2273</v>
      </c>
      <c r="C250" s="41" t="s">
        <v>2274</v>
      </c>
      <c r="D250" s="42" t="s">
        <v>2275</v>
      </c>
    </row>
    <row r="251" spans="2:4" x14ac:dyDescent="0.4">
      <c r="B251" s="40" t="s">
        <v>2276</v>
      </c>
      <c r="C251" s="41" t="s">
        <v>2277</v>
      </c>
      <c r="D251" s="42" t="s">
        <v>2278</v>
      </c>
    </row>
    <row r="252" spans="2:4" x14ac:dyDescent="0.4">
      <c r="B252" s="40" t="s">
        <v>2279</v>
      </c>
      <c r="C252" s="41" t="s">
        <v>2280</v>
      </c>
      <c r="D252" s="42" t="s">
        <v>2281</v>
      </c>
    </row>
    <row r="253" spans="2:4" x14ac:dyDescent="0.4">
      <c r="B253" s="40" t="s">
        <v>2282</v>
      </c>
      <c r="C253" s="41" t="s">
        <v>2283</v>
      </c>
      <c r="D253" s="42" t="s">
        <v>2284</v>
      </c>
    </row>
    <row r="254" spans="2:4" x14ac:dyDescent="0.4">
      <c r="B254" s="40" t="s">
        <v>2285</v>
      </c>
      <c r="C254" s="41" t="s">
        <v>2286</v>
      </c>
      <c r="D254" s="42" t="s">
        <v>2287</v>
      </c>
    </row>
    <row r="255" spans="2:4" x14ac:dyDescent="0.4">
      <c r="B255" s="40" t="s">
        <v>2288</v>
      </c>
      <c r="C255" s="41" t="s">
        <v>2289</v>
      </c>
      <c r="D255" s="42" t="s">
        <v>2290</v>
      </c>
    </row>
    <row r="256" spans="2:4" x14ac:dyDescent="0.4">
      <c r="B256" s="40" t="s">
        <v>2291</v>
      </c>
      <c r="C256" s="41" t="s">
        <v>2292</v>
      </c>
      <c r="D256" s="42" t="s">
        <v>2293</v>
      </c>
    </row>
    <row r="257" spans="2:4" x14ac:dyDescent="0.4">
      <c r="B257" s="40" t="s">
        <v>2294</v>
      </c>
      <c r="C257" s="41" t="s">
        <v>2295</v>
      </c>
      <c r="D257" s="42" t="s">
        <v>2296</v>
      </c>
    </row>
    <row r="258" spans="2:4" x14ac:dyDescent="0.4">
      <c r="B258" s="40" t="s">
        <v>2297</v>
      </c>
      <c r="C258" s="41" t="s">
        <v>2298</v>
      </c>
      <c r="D258" s="42" t="s">
        <v>2299</v>
      </c>
    </row>
    <row r="259" spans="2:4" x14ac:dyDescent="0.4">
      <c r="B259" s="40" t="s">
        <v>2300</v>
      </c>
      <c r="C259" s="41" t="s">
        <v>2301</v>
      </c>
      <c r="D259" s="42" t="s">
        <v>2302</v>
      </c>
    </row>
    <row r="260" spans="2:4" x14ac:dyDescent="0.4">
      <c r="B260" s="40" t="s">
        <v>2327</v>
      </c>
      <c r="C260" s="41" t="s">
        <v>2328</v>
      </c>
      <c r="D260" s="42" t="s">
        <v>2329</v>
      </c>
    </row>
    <row r="261" spans="2:4" x14ac:dyDescent="0.4">
      <c r="B261" s="40" t="s">
        <v>2303</v>
      </c>
      <c r="C261" s="41" t="s">
        <v>2304</v>
      </c>
      <c r="D261" s="42" t="s">
        <v>2305</v>
      </c>
    </row>
    <row r="262" spans="2:4" x14ac:dyDescent="0.4">
      <c r="B262" s="40" t="s">
        <v>2306</v>
      </c>
      <c r="C262" s="41" t="s">
        <v>2307</v>
      </c>
      <c r="D262" s="42" t="s">
        <v>2308</v>
      </c>
    </row>
    <row r="263" spans="2:4" x14ac:dyDescent="0.4">
      <c r="B263" s="40" t="s">
        <v>2309</v>
      </c>
      <c r="C263" s="41" t="s">
        <v>2310</v>
      </c>
      <c r="D263" s="42" t="s">
        <v>2311</v>
      </c>
    </row>
    <row r="264" spans="2:4" x14ac:dyDescent="0.4">
      <c r="B264" s="40" t="s">
        <v>2312</v>
      </c>
      <c r="C264" s="41" t="s">
        <v>2313</v>
      </c>
      <c r="D264" s="42" t="s">
        <v>2314</v>
      </c>
    </row>
    <row r="265" spans="2:4" x14ac:dyDescent="0.4">
      <c r="B265" s="40" t="s">
        <v>2315</v>
      </c>
      <c r="C265" s="41" t="s">
        <v>2316</v>
      </c>
      <c r="D265" s="42" t="s">
        <v>2317</v>
      </c>
    </row>
    <row r="266" spans="2:4" x14ac:dyDescent="0.4">
      <c r="B266" s="40" t="s">
        <v>2318</v>
      </c>
      <c r="C266" s="41" t="s">
        <v>2319</v>
      </c>
      <c r="D266" s="42" t="s">
        <v>2320</v>
      </c>
    </row>
    <row r="267" spans="2:4" x14ac:dyDescent="0.4">
      <c r="B267" s="40" t="s">
        <v>2321</v>
      </c>
      <c r="C267" s="41" t="s">
        <v>2322</v>
      </c>
      <c r="D267" s="42" t="s">
        <v>2323</v>
      </c>
    </row>
    <row r="268" spans="2:4" x14ac:dyDescent="0.4">
      <c r="B268" s="40" t="s">
        <v>2324</v>
      </c>
      <c r="C268" s="41" t="s">
        <v>2325</v>
      </c>
      <c r="D268" s="42" t="s">
        <v>2326</v>
      </c>
    </row>
    <row r="269" spans="2:4" x14ac:dyDescent="0.4">
      <c r="B269" s="40" t="s">
        <v>2330</v>
      </c>
      <c r="C269" s="41" t="s">
        <v>2331</v>
      </c>
      <c r="D269" s="42" t="s">
        <v>2332</v>
      </c>
    </row>
    <row r="270" spans="2:4" x14ac:dyDescent="0.4">
      <c r="B270" s="40" t="s">
        <v>2333</v>
      </c>
      <c r="C270" s="41" t="s">
        <v>2334</v>
      </c>
      <c r="D270" s="42" t="s">
        <v>2335</v>
      </c>
    </row>
    <row r="271" spans="2:4" x14ac:dyDescent="0.4">
      <c r="B271" s="40" t="s">
        <v>2336</v>
      </c>
      <c r="C271" s="41" t="s">
        <v>2337</v>
      </c>
      <c r="D271" s="42" t="s">
        <v>2338</v>
      </c>
    </row>
    <row r="272" spans="2:4" x14ac:dyDescent="0.4">
      <c r="B272" s="40" t="s">
        <v>2339</v>
      </c>
      <c r="C272" s="41" t="s">
        <v>2340</v>
      </c>
      <c r="D272" s="42" t="s">
        <v>2341</v>
      </c>
    </row>
    <row r="273" spans="2:4" x14ac:dyDescent="0.4">
      <c r="B273" s="40" t="s">
        <v>2342</v>
      </c>
      <c r="C273" s="41" t="s">
        <v>2343</v>
      </c>
      <c r="D273" s="42" t="s">
        <v>2344</v>
      </c>
    </row>
    <row r="274" spans="2:4" x14ac:dyDescent="0.4">
      <c r="B274" s="43" t="s">
        <v>2345</v>
      </c>
      <c r="C274" s="44" t="s">
        <v>2346</v>
      </c>
      <c r="D274" s="45"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zoomScale="90" zoomScaleNormal="90" workbookViewId="0">
      <selection activeCell="B15" sqref="B15:N15"/>
    </sheetView>
  </sheetViews>
  <sheetFormatPr baseColWidth="10" defaultColWidth="11.42578125" defaultRowHeight="18.75" x14ac:dyDescent="0.4"/>
  <cols>
    <col min="1" max="1" width="5.7109375" style="32" customWidth="1"/>
    <col min="2" max="16384" width="11.42578125" style="32"/>
  </cols>
  <sheetData>
    <row r="6" spans="2:14" x14ac:dyDescent="0.4">
      <c r="B6" s="124"/>
      <c r="C6" s="124"/>
      <c r="D6" s="124"/>
      <c r="E6" s="124"/>
      <c r="F6" s="124"/>
      <c r="G6" s="124"/>
      <c r="H6" s="124"/>
      <c r="I6" s="124"/>
      <c r="J6" s="124"/>
      <c r="K6" s="124"/>
      <c r="L6" s="124"/>
      <c r="M6" s="124"/>
      <c r="N6" s="124"/>
    </row>
    <row r="8" spans="2:14" ht="105" customHeight="1" x14ac:dyDescent="0.4">
      <c r="B8" s="122" t="s">
        <v>1518</v>
      </c>
      <c r="C8" s="123"/>
      <c r="D8" s="123"/>
      <c r="E8" s="123"/>
      <c r="F8" s="123"/>
      <c r="G8" s="123"/>
      <c r="H8" s="123"/>
      <c r="I8" s="123"/>
      <c r="J8" s="123"/>
      <c r="K8" s="123"/>
      <c r="L8" s="123"/>
      <c r="M8" s="123"/>
      <c r="N8" s="123"/>
    </row>
    <row r="9" spans="2:14" ht="44.25" x14ac:dyDescent="0.4">
      <c r="B9" s="65"/>
      <c r="C9" s="65"/>
      <c r="D9" s="65"/>
      <c r="E9" s="65"/>
      <c r="F9" s="65"/>
      <c r="G9" s="65"/>
      <c r="H9" s="65"/>
      <c r="I9" s="65"/>
      <c r="J9" s="65"/>
      <c r="K9" s="65"/>
      <c r="L9" s="65"/>
      <c r="M9" s="65"/>
      <c r="N9" s="65"/>
    </row>
    <row r="10" spans="2:14" x14ac:dyDescent="0.4">
      <c r="B10" s="47"/>
    </row>
    <row r="11" spans="2:14" ht="56.25" customHeight="1" x14ac:dyDescent="0.4">
      <c r="B11" s="125" t="s">
        <v>1502</v>
      </c>
      <c r="C11" s="126"/>
      <c r="D11" s="127" t="s">
        <v>1731</v>
      </c>
      <c r="E11" s="128"/>
      <c r="F11" s="128"/>
      <c r="G11" s="128"/>
      <c r="H11" s="128"/>
      <c r="I11" s="128"/>
      <c r="J11" s="128"/>
      <c r="K11" s="128"/>
      <c r="L11" s="128"/>
      <c r="M11" s="128"/>
      <c r="N11" s="128"/>
    </row>
    <row r="12" spans="2:14" ht="23.25" x14ac:dyDescent="0.5">
      <c r="B12" s="46"/>
      <c r="C12" s="46"/>
      <c r="D12" s="131" t="s">
        <v>2455</v>
      </c>
      <c r="E12" s="132"/>
      <c r="F12" s="132"/>
      <c r="G12" s="132"/>
      <c r="H12" s="132"/>
      <c r="I12" s="132"/>
      <c r="J12" s="132"/>
      <c r="K12" s="132"/>
      <c r="L12" s="132"/>
      <c r="M12" s="132"/>
      <c r="N12" s="132"/>
    </row>
    <row r="13" spans="2:14" ht="23.25" x14ac:dyDescent="0.5">
      <c r="B13" s="46"/>
      <c r="C13" s="46"/>
      <c r="D13" s="132"/>
      <c r="E13" s="132"/>
      <c r="F13" s="132"/>
      <c r="G13" s="132"/>
      <c r="H13" s="132"/>
      <c r="I13" s="132"/>
      <c r="J13" s="132"/>
      <c r="K13" s="132"/>
      <c r="L13" s="132"/>
      <c r="M13" s="132"/>
      <c r="N13" s="132"/>
    </row>
    <row r="15" spans="2:14" ht="32.25" x14ac:dyDescent="0.65">
      <c r="B15" s="129" t="s">
        <v>1552</v>
      </c>
      <c r="C15" s="129"/>
      <c r="D15" s="129"/>
      <c r="E15" s="129"/>
      <c r="F15" s="129"/>
      <c r="G15" s="129"/>
      <c r="H15" s="129"/>
      <c r="I15" s="129"/>
      <c r="J15" s="129"/>
      <c r="K15" s="129"/>
      <c r="L15" s="129"/>
      <c r="M15" s="129"/>
      <c r="N15" s="129"/>
    </row>
    <row r="17" spans="2:14" ht="32.25" x14ac:dyDescent="0.65">
      <c r="B17" s="130" t="s">
        <v>2373</v>
      </c>
      <c r="C17" s="130"/>
      <c r="D17" s="130"/>
      <c r="E17" s="130"/>
      <c r="F17" s="130"/>
      <c r="G17" s="130"/>
      <c r="H17" s="130"/>
      <c r="I17" s="130"/>
      <c r="J17" s="130"/>
      <c r="K17" s="130"/>
      <c r="L17" s="130"/>
      <c r="M17" s="130"/>
      <c r="N17" s="130"/>
    </row>
    <row r="19" spans="2:14" ht="32.25" x14ac:dyDescent="0.65">
      <c r="B19" s="121" t="s">
        <v>2435</v>
      </c>
      <c r="C19" s="121"/>
      <c r="D19" s="121"/>
      <c r="E19" s="121"/>
      <c r="F19" s="121"/>
      <c r="G19" s="121"/>
      <c r="H19" s="121"/>
      <c r="I19" s="121"/>
      <c r="J19" s="121"/>
      <c r="K19" s="121"/>
      <c r="L19" s="121"/>
      <c r="M19" s="121"/>
      <c r="N19" s="121"/>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5369DF00-C2F9-4224-9668-CE948A835428}">
      <formula1>ENTIDADES</formula1>
    </dataValidation>
  </dataValidation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22"/>
  <sheetViews>
    <sheetView showGridLines="0" showRowColHeaders="0" workbookViewId="0"/>
  </sheetViews>
  <sheetFormatPr baseColWidth="10" defaultRowHeight="15" x14ac:dyDescent="0.25"/>
  <cols>
    <col min="1" max="1" width="5.7109375" customWidth="1"/>
    <col min="2" max="6" width="25.7109375" customWidth="1"/>
  </cols>
  <sheetData>
    <row r="1" spans="2:6" ht="19.5" x14ac:dyDescent="0.25">
      <c r="B1" s="80"/>
    </row>
    <row r="3" spans="2:6" ht="23.25" x14ac:dyDescent="0.25">
      <c r="B3" s="133" t="s">
        <v>1552</v>
      </c>
      <c r="C3" s="133"/>
      <c r="D3" s="133"/>
      <c r="E3" s="133"/>
      <c r="F3" s="133"/>
    </row>
    <row r="4" spans="2:6" ht="18.75" x14ac:dyDescent="0.4">
      <c r="B4" s="32"/>
      <c r="C4" s="32"/>
      <c r="D4" s="32"/>
      <c r="E4" s="32"/>
      <c r="F4" s="32"/>
    </row>
    <row r="5" spans="2:6" ht="19.5" x14ac:dyDescent="0.25">
      <c r="B5" s="134" t="s">
        <v>1491</v>
      </c>
      <c r="C5" s="135"/>
      <c r="D5" s="135"/>
      <c r="E5" s="135"/>
      <c r="F5" s="135"/>
    </row>
    <row r="6" spans="2:6" ht="18.75" x14ac:dyDescent="0.4">
      <c r="B6" s="32"/>
      <c r="C6" s="32"/>
      <c r="D6" s="32"/>
      <c r="E6" s="32"/>
      <c r="F6" s="32"/>
    </row>
    <row r="7" spans="2:6" x14ac:dyDescent="0.25">
      <c r="B7" s="136" t="s">
        <v>2459</v>
      </c>
      <c r="C7" s="136"/>
      <c r="D7" s="136"/>
      <c r="E7" s="136"/>
      <c r="F7" s="136"/>
    </row>
    <row r="8" spans="2:6" x14ac:dyDescent="0.25">
      <c r="B8" s="136"/>
      <c r="C8" s="136"/>
      <c r="D8" s="136"/>
      <c r="E8" s="136"/>
      <c r="F8" s="136"/>
    </row>
    <row r="9" spans="2:6" x14ac:dyDescent="0.25">
      <c r="B9" s="136"/>
      <c r="C9" s="136"/>
      <c r="D9" s="136"/>
      <c r="E9" s="136"/>
      <c r="F9" s="136"/>
    </row>
    <row r="10" spans="2:6" x14ac:dyDescent="0.25">
      <c r="B10" s="136"/>
      <c r="C10" s="136"/>
      <c r="D10" s="136"/>
      <c r="E10" s="136"/>
      <c r="F10" s="136"/>
    </row>
    <row r="11" spans="2:6" x14ac:dyDescent="0.25">
      <c r="B11" s="136"/>
      <c r="C11" s="136"/>
      <c r="D11" s="136"/>
      <c r="E11" s="136"/>
      <c r="F11" s="136"/>
    </row>
    <row r="12" spans="2:6" ht="18.75" x14ac:dyDescent="0.4">
      <c r="B12" s="32"/>
      <c r="C12" s="32"/>
      <c r="D12" s="32"/>
      <c r="E12" s="32"/>
      <c r="F12" s="32"/>
    </row>
    <row r="13" spans="2:6" ht="19.5" x14ac:dyDescent="0.25">
      <c r="B13" s="134" t="s">
        <v>1519</v>
      </c>
      <c r="C13" s="135"/>
      <c r="D13" s="135"/>
      <c r="E13" s="135"/>
      <c r="F13" s="135"/>
    </row>
    <row r="14" spans="2:6" ht="18.75" x14ac:dyDescent="0.4">
      <c r="B14" s="32"/>
      <c r="C14" s="32"/>
      <c r="D14" s="32"/>
      <c r="E14" s="32"/>
      <c r="F14" s="32"/>
    </row>
    <row r="15" spans="2:6" x14ac:dyDescent="0.25">
      <c r="B15" s="137" t="s">
        <v>1536</v>
      </c>
      <c r="C15" s="137"/>
      <c r="D15" s="137"/>
      <c r="E15" s="137"/>
      <c r="F15" s="137"/>
    </row>
    <row r="16" spans="2:6" x14ac:dyDescent="0.25">
      <c r="B16" s="137"/>
      <c r="C16" s="137"/>
      <c r="D16" s="137"/>
      <c r="E16" s="137"/>
      <c r="F16" s="137"/>
    </row>
    <row r="17" spans="2:6" x14ac:dyDescent="0.25">
      <c r="B17" s="137"/>
      <c r="C17" s="137"/>
      <c r="D17" s="137"/>
      <c r="E17" s="137"/>
      <c r="F17" s="137"/>
    </row>
    <row r="18" spans="2:6" x14ac:dyDescent="0.25">
      <c r="B18" s="137"/>
      <c r="C18" s="137"/>
      <c r="D18" s="137"/>
      <c r="E18" s="137"/>
      <c r="F18" s="137"/>
    </row>
    <row r="19" spans="2:6" x14ac:dyDescent="0.25">
      <c r="B19" s="137"/>
      <c r="C19" s="137"/>
      <c r="D19" s="137"/>
      <c r="E19" s="137"/>
      <c r="F19" s="137"/>
    </row>
    <row r="20" spans="2:6" ht="18.75" x14ac:dyDescent="0.4">
      <c r="B20" s="32"/>
      <c r="C20" s="32"/>
      <c r="D20" s="32"/>
      <c r="E20" s="32"/>
      <c r="F20" s="32"/>
    </row>
    <row r="21" spans="2:6" ht="18.75" x14ac:dyDescent="0.4">
      <c r="B21" s="32"/>
      <c r="C21" s="32"/>
      <c r="D21" s="32"/>
      <c r="E21" s="32"/>
      <c r="F21" s="32"/>
    </row>
    <row r="22" spans="2:6" ht="18.75" x14ac:dyDescent="0.4">
      <c r="B22" s="32"/>
      <c r="C22" s="32"/>
      <c r="D22" s="32"/>
      <c r="E22" s="32"/>
      <c r="F22" s="32"/>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election activeCell="E10" sqref="E10"/>
    </sheetView>
  </sheetViews>
  <sheetFormatPr baseColWidth="10" defaultRowHeight="15" x14ac:dyDescent="0.25"/>
  <cols>
    <col min="1" max="1" width="5.7109375" customWidth="1"/>
    <col min="2" max="12" width="12.7109375" customWidth="1"/>
    <col min="13" max="13" width="5.85546875" customWidth="1"/>
  </cols>
  <sheetData>
    <row r="1" spans="2:12" ht="29.25" x14ac:dyDescent="0.25">
      <c r="B1" s="140"/>
      <c r="C1" s="140"/>
    </row>
    <row r="3" spans="2:12" ht="29.25" x14ac:dyDescent="0.6">
      <c r="B3" s="141" t="s">
        <v>1537</v>
      </c>
      <c r="C3" s="139"/>
      <c r="D3" s="139"/>
      <c r="E3" s="139"/>
      <c r="F3" s="139"/>
      <c r="G3" s="139"/>
      <c r="H3" s="139"/>
      <c r="I3" s="139"/>
      <c r="J3" s="139"/>
      <c r="K3" s="139"/>
      <c r="L3" s="139"/>
    </row>
    <row r="4" spans="2:12" ht="23.25" x14ac:dyDescent="0.5">
      <c r="B4" s="138" t="s">
        <v>2460</v>
      </c>
      <c r="C4" s="139"/>
      <c r="D4" s="139"/>
      <c r="E4" s="139"/>
      <c r="F4" s="139"/>
      <c r="G4" s="139"/>
      <c r="H4" s="139"/>
      <c r="I4" s="139"/>
      <c r="J4" s="139"/>
      <c r="K4" s="139"/>
      <c r="L4" s="139"/>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Normal="100" workbookViewId="0">
      <selection activeCell="B5" sqref="B5:I20"/>
    </sheetView>
  </sheetViews>
  <sheetFormatPr baseColWidth="10" defaultRowHeight="15" x14ac:dyDescent="0.25"/>
  <cols>
    <col min="1" max="1" width="5.7109375" customWidth="1"/>
    <col min="2" max="5" width="30.7109375" customWidth="1"/>
  </cols>
  <sheetData>
    <row r="1" spans="2:9" ht="23.25" x14ac:dyDescent="0.25">
      <c r="B1" s="90"/>
      <c r="C1" s="68"/>
    </row>
    <row r="3" spans="2:9" x14ac:dyDescent="0.25">
      <c r="B3" s="142" t="s">
        <v>2438</v>
      </c>
      <c r="C3" s="142"/>
      <c r="D3" s="142"/>
      <c r="E3" s="142"/>
      <c r="F3" s="143"/>
      <c r="G3" s="143"/>
      <c r="H3" s="143"/>
      <c r="I3" s="143"/>
    </row>
    <row r="4" spans="2:9" x14ac:dyDescent="0.25">
      <c r="B4" s="142"/>
      <c r="C4" s="142"/>
      <c r="D4" s="142"/>
      <c r="E4" s="142"/>
      <c r="F4" s="143"/>
      <c r="G4" s="143"/>
      <c r="H4" s="143"/>
      <c r="I4" s="143"/>
    </row>
    <row r="5" spans="2:9" x14ac:dyDescent="0.25">
      <c r="B5" s="144" t="s">
        <v>1525</v>
      </c>
      <c r="C5" s="144"/>
      <c r="D5" s="144"/>
      <c r="E5" s="144"/>
      <c r="F5" s="145"/>
      <c r="G5" s="145"/>
      <c r="H5" s="145"/>
      <c r="I5" s="145"/>
    </row>
    <row r="6" spans="2:9" x14ac:dyDescent="0.25">
      <c r="B6" s="144"/>
      <c r="C6" s="144"/>
      <c r="D6" s="144"/>
      <c r="E6" s="144"/>
      <c r="F6" s="145"/>
      <c r="G6" s="145"/>
      <c r="H6" s="145"/>
      <c r="I6" s="145"/>
    </row>
    <row r="7" spans="2:9" x14ac:dyDescent="0.25">
      <c r="B7" s="144"/>
      <c r="C7" s="144"/>
      <c r="D7" s="144"/>
      <c r="E7" s="144"/>
      <c r="F7" s="145"/>
      <c r="G7" s="145"/>
      <c r="H7" s="145"/>
      <c r="I7" s="145"/>
    </row>
    <row r="8" spans="2:9" x14ac:dyDescent="0.25">
      <c r="B8" s="144"/>
      <c r="C8" s="144"/>
      <c r="D8" s="144"/>
      <c r="E8" s="144"/>
      <c r="F8" s="145"/>
      <c r="G8" s="145"/>
      <c r="H8" s="145"/>
      <c r="I8" s="145"/>
    </row>
    <row r="9" spans="2:9" x14ac:dyDescent="0.25">
      <c r="B9" s="144"/>
      <c r="C9" s="144"/>
      <c r="D9" s="144"/>
      <c r="E9" s="144"/>
      <c r="F9" s="145"/>
      <c r="G9" s="145"/>
      <c r="H9" s="145"/>
      <c r="I9" s="145"/>
    </row>
    <row r="10" spans="2:9" x14ac:dyDescent="0.25">
      <c r="B10" s="144"/>
      <c r="C10" s="144"/>
      <c r="D10" s="144"/>
      <c r="E10" s="144"/>
      <c r="F10" s="145"/>
      <c r="G10" s="145"/>
      <c r="H10" s="145"/>
      <c r="I10" s="145"/>
    </row>
    <row r="11" spans="2:9" x14ac:dyDescent="0.25">
      <c r="B11" s="144"/>
      <c r="C11" s="144"/>
      <c r="D11" s="144"/>
      <c r="E11" s="144"/>
      <c r="F11" s="145"/>
      <c r="G11" s="145"/>
      <c r="H11" s="145"/>
      <c r="I11" s="145"/>
    </row>
    <row r="12" spans="2:9" x14ac:dyDescent="0.25">
      <c r="B12" s="144"/>
      <c r="C12" s="144"/>
      <c r="D12" s="144"/>
      <c r="E12" s="144"/>
      <c r="F12" s="145"/>
      <c r="G12" s="145"/>
      <c r="H12" s="145"/>
      <c r="I12" s="145"/>
    </row>
    <row r="13" spans="2:9" x14ac:dyDescent="0.25">
      <c r="B13" s="144"/>
      <c r="C13" s="144"/>
      <c r="D13" s="144"/>
      <c r="E13" s="144"/>
      <c r="F13" s="145"/>
      <c r="G13" s="145"/>
      <c r="H13" s="145"/>
      <c r="I13" s="145"/>
    </row>
    <row r="14" spans="2:9" x14ac:dyDescent="0.25">
      <c r="B14" s="144"/>
      <c r="C14" s="144"/>
      <c r="D14" s="144"/>
      <c r="E14" s="144"/>
      <c r="F14" s="145"/>
      <c r="G14" s="145"/>
      <c r="H14" s="145"/>
      <c r="I14" s="145"/>
    </row>
    <row r="15" spans="2:9" x14ac:dyDescent="0.25">
      <c r="B15" s="144"/>
      <c r="C15" s="144"/>
      <c r="D15" s="144"/>
      <c r="E15" s="144"/>
      <c r="F15" s="145"/>
      <c r="G15" s="145"/>
      <c r="H15" s="145"/>
      <c r="I15" s="145"/>
    </row>
    <row r="16" spans="2:9" x14ac:dyDescent="0.25">
      <c r="B16" s="144"/>
      <c r="C16" s="144"/>
      <c r="D16" s="144"/>
      <c r="E16" s="144"/>
      <c r="F16" s="145"/>
      <c r="G16" s="145"/>
      <c r="H16" s="145"/>
      <c r="I16" s="145"/>
    </row>
    <row r="17" spans="2:9" x14ac:dyDescent="0.25">
      <c r="B17" s="144"/>
      <c r="C17" s="144"/>
      <c r="D17" s="144"/>
      <c r="E17" s="144"/>
      <c r="F17" s="145"/>
      <c r="G17" s="145"/>
      <c r="H17" s="145"/>
      <c r="I17" s="145"/>
    </row>
    <row r="18" spans="2:9" x14ac:dyDescent="0.25">
      <c r="B18" s="144"/>
      <c r="C18" s="144"/>
      <c r="D18" s="144"/>
      <c r="E18" s="144"/>
      <c r="F18" s="145"/>
      <c r="G18" s="145"/>
      <c r="H18" s="145"/>
      <c r="I18" s="145"/>
    </row>
    <row r="19" spans="2:9" x14ac:dyDescent="0.25">
      <c r="B19" s="146"/>
      <c r="C19" s="146"/>
      <c r="D19" s="146"/>
      <c r="E19" s="146"/>
      <c r="F19" s="146"/>
      <c r="G19" s="146"/>
      <c r="H19" s="146"/>
      <c r="I19" s="146"/>
    </row>
    <row r="20" spans="2:9" x14ac:dyDescent="0.25">
      <c r="B20" s="146"/>
      <c r="C20" s="146"/>
      <c r="D20" s="146"/>
      <c r="E20" s="146"/>
      <c r="F20" s="146"/>
      <c r="G20" s="146"/>
      <c r="H20" s="146"/>
      <c r="I20" s="146"/>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7"/>
  <sheetViews>
    <sheetView showGridLines="0" showRowColHeaders="0" zoomScaleNormal="100" workbookViewId="0">
      <selection activeCell="B5" sqref="B5:J10"/>
    </sheetView>
  </sheetViews>
  <sheetFormatPr baseColWidth="10" defaultRowHeight="15" x14ac:dyDescent="0.25"/>
  <cols>
    <col min="1" max="1" width="5.7109375" customWidth="1"/>
    <col min="2" max="10" width="17.7109375" customWidth="1"/>
  </cols>
  <sheetData>
    <row r="3" spans="2:10" ht="29.25" x14ac:dyDescent="0.35">
      <c r="B3" s="147" t="s">
        <v>2439</v>
      </c>
      <c r="C3" s="147"/>
      <c r="D3" s="147"/>
      <c r="E3" s="147"/>
      <c r="F3" s="147"/>
      <c r="G3" s="148"/>
      <c r="H3" s="148"/>
      <c r="I3" s="148"/>
      <c r="J3" s="148"/>
    </row>
    <row r="5" spans="2:10" x14ac:dyDescent="0.25">
      <c r="B5" s="123" t="s">
        <v>2461</v>
      </c>
      <c r="C5" s="123"/>
      <c r="D5" s="123"/>
      <c r="E5" s="123"/>
      <c r="F5" s="123"/>
      <c r="G5" s="154"/>
      <c r="H5" s="154"/>
      <c r="I5" s="154"/>
      <c r="J5" s="154"/>
    </row>
    <row r="6" spans="2:10" x14ac:dyDescent="0.25">
      <c r="B6" s="123"/>
      <c r="C6" s="123"/>
      <c r="D6" s="123"/>
      <c r="E6" s="123"/>
      <c r="F6" s="123"/>
      <c r="G6" s="154"/>
      <c r="H6" s="154"/>
      <c r="I6" s="154"/>
      <c r="J6" s="154"/>
    </row>
    <row r="7" spans="2:10" x14ac:dyDescent="0.25">
      <c r="B7" s="123"/>
      <c r="C7" s="123"/>
      <c r="D7" s="123"/>
      <c r="E7" s="123"/>
      <c r="F7" s="123"/>
      <c r="G7" s="154"/>
      <c r="H7" s="154"/>
      <c r="I7" s="154"/>
      <c r="J7" s="154"/>
    </row>
    <row r="8" spans="2:10" x14ac:dyDescent="0.25">
      <c r="B8" s="123"/>
      <c r="C8" s="123"/>
      <c r="D8" s="123"/>
      <c r="E8" s="123"/>
      <c r="F8" s="123"/>
      <c r="G8" s="154"/>
      <c r="H8" s="154"/>
      <c r="I8" s="154"/>
      <c r="J8" s="154"/>
    </row>
    <row r="9" spans="2:10" x14ac:dyDescent="0.25">
      <c r="B9" s="154"/>
      <c r="C9" s="154"/>
      <c r="D9" s="154"/>
      <c r="E9" s="154"/>
      <c r="F9" s="154"/>
      <c r="G9" s="154"/>
      <c r="H9" s="154"/>
      <c r="I9" s="154"/>
      <c r="J9" s="154"/>
    </row>
    <row r="10" spans="2:10" x14ac:dyDescent="0.25">
      <c r="B10" s="154"/>
      <c r="C10" s="154"/>
      <c r="D10" s="154"/>
      <c r="E10" s="154"/>
      <c r="F10" s="154"/>
      <c r="G10" s="154"/>
      <c r="H10" s="154"/>
      <c r="I10" s="154"/>
      <c r="J10" s="154"/>
    </row>
    <row r="11" spans="2:10" ht="18.75" x14ac:dyDescent="0.4">
      <c r="B11" s="32"/>
      <c r="C11" s="32"/>
      <c r="D11" s="32"/>
      <c r="E11" s="32"/>
      <c r="F11" s="32"/>
    </row>
    <row r="20" spans="2:10" ht="18.75" x14ac:dyDescent="0.4">
      <c r="B20" s="32" t="s">
        <v>2454</v>
      </c>
    </row>
    <row r="22" spans="2:10" ht="18.75" x14ac:dyDescent="0.4">
      <c r="B22" s="149" t="s">
        <v>1501</v>
      </c>
      <c r="C22" s="150"/>
      <c r="D22" s="151"/>
      <c r="E22" s="151"/>
      <c r="F22" s="151"/>
      <c r="G22" s="149" t="s">
        <v>2372</v>
      </c>
      <c r="H22" s="150"/>
      <c r="I22" s="150"/>
      <c r="J22" s="151"/>
    </row>
    <row r="23" spans="2:10" ht="18.75" x14ac:dyDescent="0.4">
      <c r="B23" s="155" t="s">
        <v>1526</v>
      </c>
      <c r="C23" s="156"/>
      <c r="D23" s="151"/>
      <c r="E23" s="151"/>
      <c r="F23" s="151"/>
      <c r="G23" s="152" t="s">
        <v>2404</v>
      </c>
      <c r="H23" s="153"/>
      <c r="I23" s="153"/>
      <c r="J23" s="151"/>
    </row>
    <row r="24" spans="2:10" ht="18.75" x14ac:dyDescent="0.4">
      <c r="B24" s="157" t="s">
        <v>1527</v>
      </c>
      <c r="C24" s="158"/>
      <c r="D24" s="151"/>
      <c r="E24" s="151"/>
      <c r="F24" s="151"/>
      <c r="G24" s="159" t="s">
        <v>1528</v>
      </c>
      <c r="H24" s="160"/>
      <c r="I24" s="160"/>
      <c r="J24" s="151"/>
    </row>
    <row r="25" spans="2:10" ht="18.75" x14ac:dyDescent="0.4">
      <c r="B25" s="155" t="s">
        <v>1529</v>
      </c>
      <c r="C25" s="156"/>
      <c r="D25" s="151"/>
      <c r="E25" s="151"/>
      <c r="F25" s="151"/>
      <c r="G25" s="152" t="s">
        <v>1530</v>
      </c>
      <c r="H25" s="153"/>
      <c r="I25" s="153"/>
      <c r="J25" s="151"/>
    </row>
    <row r="26" spans="2:10" ht="18.75" x14ac:dyDescent="0.4">
      <c r="B26" s="157" t="s">
        <v>1531</v>
      </c>
      <c r="C26" s="158"/>
      <c r="D26" s="151"/>
      <c r="E26" s="151"/>
      <c r="F26" s="151"/>
      <c r="G26" s="159" t="s">
        <v>1532</v>
      </c>
      <c r="H26" s="160"/>
      <c r="I26" s="160"/>
      <c r="J26" s="151"/>
    </row>
    <row r="27" spans="2:10" ht="18.75" x14ac:dyDescent="0.4">
      <c r="B27" s="155" t="s">
        <v>1534</v>
      </c>
      <c r="C27" s="156"/>
      <c r="D27" s="151"/>
      <c r="E27" s="151"/>
      <c r="F27" s="151"/>
      <c r="G27" s="152" t="s">
        <v>1533</v>
      </c>
      <c r="H27" s="153"/>
      <c r="I27" s="153"/>
      <c r="J27" s="151"/>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4:P53"/>
  <sheetViews>
    <sheetView showGridLines="0" showRowColHeaders="0" tabSelected="1" topLeftCell="A14" zoomScale="57" zoomScaleNormal="57" workbookViewId="0">
      <selection activeCell="D16" sqref="D16"/>
    </sheetView>
  </sheetViews>
  <sheetFormatPr baseColWidth="10"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customWidth="1"/>
  </cols>
  <sheetData>
    <row r="4" spans="2:16" ht="29.25" x14ac:dyDescent="0.4">
      <c r="B4" s="171" t="s">
        <v>2392</v>
      </c>
      <c r="C4" s="172"/>
      <c r="D4" s="172"/>
      <c r="E4" s="107"/>
      <c r="F4" s="107"/>
      <c r="G4" s="87"/>
      <c r="H4" s="80"/>
      <c r="I4" s="32"/>
      <c r="J4" s="32"/>
      <c r="K4" s="86"/>
      <c r="L4" s="32"/>
      <c r="M4" s="32"/>
      <c r="N4" s="32"/>
      <c r="O4" s="32"/>
      <c r="P4" s="32"/>
    </row>
    <row r="5" spans="2:16" ht="29.25" x14ac:dyDescent="0.4">
      <c r="B5" s="107"/>
      <c r="C5" s="107"/>
      <c r="D5" s="107"/>
      <c r="E5" s="107"/>
      <c r="F5" s="107"/>
      <c r="G5" s="87"/>
      <c r="H5" s="80"/>
      <c r="I5" s="32"/>
      <c r="J5" s="32"/>
      <c r="K5" s="86"/>
      <c r="L5" s="32"/>
      <c r="M5" s="32"/>
      <c r="N5" s="32"/>
      <c r="O5" s="32"/>
      <c r="P5" s="32"/>
    </row>
    <row r="6" spans="2:16" ht="29.25" x14ac:dyDescent="0.4">
      <c r="B6" s="108" t="s">
        <v>2456</v>
      </c>
      <c r="C6" s="86"/>
      <c r="D6" s="86"/>
      <c r="E6" s="86"/>
      <c r="F6" s="86"/>
      <c r="G6" s="86"/>
      <c r="H6" s="32"/>
      <c r="I6" s="32"/>
      <c r="J6" s="32"/>
      <c r="K6" s="86"/>
      <c r="L6" s="32"/>
      <c r="M6" s="32"/>
      <c r="N6" s="32"/>
      <c r="O6" s="32"/>
      <c r="P6" s="32"/>
    </row>
    <row r="7" spans="2:16" ht="18.75" x14ac:dyDescent="0.25">
      <c r="B7" s="173" t="s">
        <v>1493</v>
      </c>
      <c r="C7" s="162" t="s">
        <v>2442</v>
      </c>
      <c r="D7" s="161" t="s">
        <v>2462</v>
      </c>
      <c r="E7" s="162" t="s">
        <v>1524</v>
      </c>
      <c r="F7" s="161" t="s">
        <v>2401</v>
      </c>
      <c r="G7" s="162" t="s">
        <v>2443</v>
      </c>
      <c r="H7" s="167" t="s">
        <v>2444</v>
      </c>
      <c r="I7" s="168" t="s">
        <v>2445</v>
      </c>
      <c r="J7" s="169"/>
      <c r="K7" s="161" t="s">
        <v>2446</v>
      </c>
      <c r="L7" s="161" t="s">
        <v>2447</v>
      </c>
      <c r="M7" s="167" t="s">
        <v>2448</v>
      </c>
      <c r="N7" s="161" t="s">
        <v>2449</v>
      </c>
      <c r="O7" s="163" t="s">
        <v>2450</v>
      </c>
      <c r="P7" s="161" t="s">
        <v>1522</v>
      </c>
    </row>
    <row r="8" spans="2:16" ht="18.75" x14ac:dyDescent="0.25">
      <c r="B8" s="169"/>
      <c r="C8" s="166"/>
      <c r="D8" s="162"/>
      <c r="E8" s="166"/>
      <c r="F8" s="162"/>
      <c r="G8" s="166"/>
      <c r="H8" s="167"/>
      <c r="I8" s="53" t="s">
        <v>1</v>
      </c>
      <c r="J8" s="53" t="s">
        <v>1478</v>
      </c>
      <c r="K8" s="162"/>
      <c r="L8" s="162"/>
      <c r="M8" s="170"/>
      <c r="N8" s="162"/>
      <c r="O8" s="163"/>
      <c r="P8" s="162"/>
    </row>
    <row r="9" spans="2:16" ht="18.75" x14ac:dyDescent="0.25">
      <c r="B9" s="88" t="s">
        <v>1538</v>
      </c>
      <c r="C9" s="48" t="s">
        <v>1538</v>
      </c>
      <c r="D9" s="48" t="s">
        <v>1538</v>
      </c>
      <c r="E9" s="48" t="s">
        <v>1538</v>
      </c>
      <c r="F9" s="48" t="s">
        <v>1538</v>
      </c>
      <c r="G9" s="48" t="s">
        <v>1538</v>
      </c>
      <c r="H9" s="48" t="s">
        <v>1538</v>
      </c>
      <c r="I9" s="164" t="s">
        <v>1538</v>
      </c>
      <c r="J9" s="165"/>
      <c r="K9" s="48"/>
      <c r="L9" s="48" t="s">
        <v>1538</v>
      </c>
      <c r="M9" s="48" t="s">
        <v>1538</v>
      </c>
      <c r="N9" s="48" t="s">
        <v>1538</v>
      </c>
      <c r="O9" s="48" t="s">
        <v>1538</v>
      </c>
      <c r="P9" s="48" t="s">
        <v>1538</v>
      </c>
    </row>
    <row r="10" spans="2:16" ht="409.5" x14ac:dyDescent="0.25">
      <c r="B10" s="95" t="s">
        <v>1495</v>
      </c>
      <c r="C10" s="96" t="s">
        <v>1362</v>
      </c>
      <c r="D10" s="96" t="s">
        <v>2508</v>
      </c>
      <c r="E10" s="96" t="s">
        <v>2500</v>
      </c>
      <c r="F10" s="97">
        <v>1</v>
      </c>
      <c r="G10" s="115" t="s">
        <v>1504</v>
      </c>
      <c r="H10" s="96"/>
      <c r="I10" s="99">
        <v>44774</v>
      </c>
      <c r="J10" s="99">
        <v>45291</v>
      </c>
      <c r="K10" s="98">
        <v>1</v>
      </c>
      <c r="L10" s="95" t="s">
        <v>1515</v>
      </c>
      <c r="M10" s="116"/>
      <c r="N10" s="117" t="s">
        <v>2509</v>
      </c>
      <c r="O10" s="118" t="s">
        <v>2507</v>
      </c>
      <c r="P10" s="115" t="s">
        <v>1489</v>
      </c>
    </row>
    <row r="11" spans="2:16" ht="409.5" x14ac:dyDescent="0.25">
      <c r="B11" s="95" t="s">
        <v>1495</v>
      </c>
      <c r="C11" s="96" t="s">
        <v>390</v>
      </c>
      <c r="D11" s="96" t="s">
        <v>2510</v>
      </c>
      <c r="E11" s="96" t="s">
        <v>2511</v>
      </c>
      <c r="F11" s="97">
        <v>1</v>
      </c>
      <c r="G11" s="96" t="s">
        <v>1504</v>
      </c>
      <c r="H11" s="96"/>
      <c r="I11" s="99">
        <v>44774</v>
      </c>
      <c r="J11" s="99">
        <v>45291</v>
      </c>
      <c r="K11" s="98">
        <v>1</v>
      </c>
      <c r="L11" s="95" t="s">
        <v>1515</v>
      </c>
      <c r="M11" s="116"/>
      <c r="N11" s="115" t="s">
        <v>2512</v>
      </c>
      <c r="O11" s="118" t="s">
        <v>2513</v>
      </c>
      <c r="P11" s="115" t="s">
        <v>1489</v>
      </c>
    </row>
    <row r="12" spans="2:16" ht="15" customHeight="1" x14ac:dyDescent="0.25">
      <c r="B12" s="95"/>
      <c r="C12" s="96"/>
      <c r="D12" s="96"/>
      <c r="E12" s="96"/>
      <c r="F12" s="97"/>
      <c r="G12" s="96"/>
      <c r="H12" s="96"/>
      <c r="I12" s="99"/>
      <c r="J12" s="99"/>
      <c r="K12" s="98"/>
      <c r="L12" s="95"/>
      <c r="M12" s="96"/>
      <c r="N12" s="96"/>
      <c r="O12" s="119"/>
      <c r="P12" s="102"/>
    </row>
    <row r="13" spans="2:16" ht="376.15" customHeight="1" x14ac:dyDescent="0.25">
      <c r="B13" s="95" t="s">
        <v>1494</v>
      </c>
      <c r="C13" s="96" t="s">
        <v>1337</v>
      </c>
      <c r="D13" s="96" t="s">
        <v>2514</v>
      </c>
      <c r="E13" s="96" t="s">
        <v>2515</v>
      </c>
      <c r="F13" s="97">
        <v>1</v>
      </c>
      <c r="G13" s="96" t="s">
        <v>1504</v>
      </c>
      <c r="H13" s="96"/>
      <c r="I13" s="99">
        <v>44774</v>
      </c>
      <c r="J13" s="99">
        <v>45291</v>
      </c>
      <c r="K13" s="98">
        <v>1</v>
      </c>
      <c r="L13" s="95" t="s">
        <v>1515</v>
      </c>
      <c r="M13" s="116"/>
      <c r="N13" s="115" t="s">
        <v>2516</v>
      </c>
      <c r="O13" s="118" t="s">
        <v>2517</v>
      </c>
      <c r="P13" s="102" t="s">
        <v>1489</v>
      </c>
    </row>
    <row r="14" spans="2:16" ht="360" x14ac:dyDescent="0.25">
      <c r="B14" s="95" t="s">
        <v>1494</v>
      </c>
      <c r="C14" s="96" t="s">
        <v>491</v>
      </c>
      <c r="D14" s="120" t="s">
        <v>2518</v>
      </c>
      <c r="E14" s="115" t="s">
        <v>2499</v>
      </c>
      <c r="F14" s="97">
        <v>1</v>
      </c>
      <c r="G14" s="115" t="s">
        <v>1504</v>
      </c>
      <c r="H14" s="96"/>
      <c r="I14" s="99">
        <v>44774</v>
      </c>
      <c r="J14" s="99">
        <v>45291</v>
      </c>
      <c r="K14" s="98">
        <v>1</v>
      </c>
      <c r="L14" s="95" t="s">
        <v>1515</v>
      </c>
      <c r="M14" s="116"/>
      <c r="N14" s="115" t="s">
        <v>2519</v>
      </c>
      <c r="O14" s="118" t="s">
        <v>2507</v>
      </c>
      <c r="P14" s="115" t="s">
        <v>1489</v>
      </c>
    </row>
    <row r="15" spans="2:16" ht="409.5" x14ac:dyDescent="0.25">
      <c r="B15" s="95" t="s">
        <v>1494</v>
      </c>
      <c r="C15" s="96" t="s">
        <v>491</v>
      </c>
      <c r="D15" s="96" t="s">
        <v>2529</v>
      </c>
      <c r="E15" s="96" t="s">
        <v>2530</v>
      </c>
      <c r="F15" s="97">
        <v>1</v>
      </c>
      <c r="G15" s="115" t="s">
        <v>1504</v>
      </c>
      <c r="H15" s="98"/>
      <c r="I15" s="99">
        <v>44774</v>
      </c>
      <c r="J15" s="99">
        <v>45291</v>
      </c>
      <c r="K15" s="98">
        <v>1</v>
      </c>
      <c r="L15" s="95" t="s">
        <v>1515</v>
      </c>
      <c r="M15" s="116"/>
      <c r="N15" s="115" t="s">
        <v>2520</v>
      </c>
      <c r="O15" s="118" t="s">
        <v>2507</v>
      </c>
      <c r="P15" s="115" t="s">
        <v>1489</v>
      </c>
    </row>
    <row r="16" spans="2:16" ht="225" x14ac:dyDescent="0.25">
      <c r="B16" s="95" t="s">
        <v>1494</v>
      </c>
      <c r="C16" s="96" t="s">
        <v>677</v>
      </c>
      <c r="D16" s="96" t="s">
        <v>2531</v>
      </c>
      <c r="E16" s="96" t="s">
        <v>2532</v>
      </c>
      <c r="F16" s="97">
        <v>1</v>
      </c>
      <c r="G16" s="96" t="s">
        <v>2374</v>
      </c>
      <c r="H16" s="96" t="s">
        <v>2501</v>
      </c>
      <c r="I16" s="99">
        <v>44774</v>
      </c>
      <c r="J16" s="99">
        <v>45291</v>
      </c>
      <c r="K16" s="98">
        <v>1</v>
      </c>
      <c r="L16" s="95" t="s">
        <v>2375</v>
      </c>
      <c r="M16" s="116" t="s">
        <v>2502</v>
      </c>
      <c r="N16" s="115" t="s">
        <v>2498</v>
      </c>
      <c r="O16" s="118" t="s">
        <v>2521</v>
      </c>
      <c r="P16" s="115" t="s">
        <v>1489</v>
      </c>
    </row>
    <row r="17" spans="2:16" ht="18.75" x14ac:dyDescent="0.25">
      <c r="B17" s="95"/>
      <c r="C17" s="96"/>
      <c r="D17" s="96"/>
      <c r="E17" s="96"/>
      <c r="F17" s="97"/>
      <c r="G17" s="96"/>
      <c r="H17" s="96"/>
      <c r="I17" s="99"/>
      <c r="J17" s="99"/>
      <c r="K17" s="98"/>
      <c r="L17" s="95"/>
      <c r="M17" s="96"/>
      <c r="N17" s="96"/>
      <c r="O17" s="103"/>
      <c r="P17" s="102"/>
    </row>
    <row r="18" spans="2:16" ht="18.75" x14ac:dyDescent="0.25">
      <c r="B18" s="95"/>
      <c r="C18" s="96"/>
      <c r="D18" s="96"/>
      <c r="E18" s="96"/>
      <c r="F18" s="97"/>
      <c r="G18" s="96"/>
      <c r="H18" s="96"/>
      <c r="I18" s="99"/>
      <c r="J18" s="99"/>
      <c r="K18" s="98"/>
      <c r="L18" s="95"/>
      <c r="M18" s="96"/>
      <c r="N18" s="96"/>
      <c r="O18" s="103"/>
      <c r="P18" s="102"/>
    </row>
    <row r="19" spans="2:16" ht="18.75" x14ac:dyDescent="0.25">
      <c r="B19" s="95"/>
      <c r="C19" s="96"/>
      <c r="D19" s="96"/>
      <c r="E19" s="96"/>
      <c r="F19" s="97"/>
      <c r="G19" s="96"/>
      <c r="H19" s="96"/>
      <c r="I19" s="99"/>
      <c r="J19" s="99"/>
      <c r="K19" s="98"/>
      <c r="L19" s="95"/>
      <c r="M19" s="96"/>
      <c r="N19" s="96"/>
      <c r="O19" s="103"/>
      <c r="P19" s="102"/>
    </row>
    <row r="20" spans="2:16" ht="18.75" x14ac:dyDescent="0.25">
      <c r="B20" s="95"/>
      <c r="C20" s="96"/>
      <c r="D20" s="96"/>
      <c r="E20" s="96"/>
      <c r="F20" s="97"/>
      <c r="G20" s="96"/>
      <c r="H20" s="96"/>
      <c r="I20" s="99"/>
      <c r="J20" s="99"/>
      <c r="K20" s="98"/>
      <c r="L20" s="95"/>
      <c r="M20" s="96"/>
      <c r="N20" s="96"/>
      <c r="O20" s="103"/>
      <c r="P20" s="102"/>
    </row>
    <row r="21" spans="2:16" ht="18.75" x14ac:dyDescent="0.25">
      <c r="B21" s="95"/>
      <c r="C21" s="96"/>
      <c r="D21" s="96"/>
      <c r="E21" s="96"/>
      <c r="F21" s="97"/>
      <c r="G21" s="96"/>
      <c r="H21" s="96"/>
      <c r="I21" s="99"/>
      <c r="J21" s="99"/>
      <c r="K21" s="98"/>
      <c r="L21" s="95"/>
      <c r="M21" s="96"/>
      <c r="N21" s="96"/>
      <c r="O21" s="103"/>
      <c r="P21" s="102"/>
    </row>
    <row r="22" spans="2:16" ht="18.75" x14ac:dyDescent="0.25">
      <c r="B22" s="95"/>
      <c r="C22" s="96"/>
      <c r="D22" s="96"/>
      <c r="E22" s="96"/>
      <c r="F22" s="97"/>
      <c r="G22" s="96"/>
      <c r="H22" s="96"/>
      <c r="I22" s="99"/>
      <c r="J22" s="99"/>
      <c r="K22" s="98"/>
      <c r="L22" s="95"/>
      <c r="M22" s="96"/>
      <c r="N22" s="96"/>
      <c r="O22" s="103"/>
      <c r="P22" s="102"/>
    </row>
    <row r="23" spans="2:16" ht="18.75" x14ac:dyDescent="0.25">
      <c r="B23" s="95"/>
      <c r="C23" s="96"/>
      <c r="D23" s="96"/>
      <c r="E23" s="96"/>
      <c r="F23" s="97"/>
      <c r="G23" s="96"/>
      <c r="H23" s="96"/>
      <c r="I23" s="99"/>
      <c r="J23" s="99"/>
      <c r="K23" s="98"/>
      <c r="L23" s="95"/>
      <c r="M23" s="96"/>
      <c r="N23" s="96"/>
      <c r="O23" s="103"/>
      <c r="P23" s="102"/>
    </row>
    <row r="24" spans="2:16" ht="18.75" x14ac:dyDescent="0.25">
      <c r="B24" s="95"/>
      <c r="C24" s="96"/>
      <c r="D24" s="96"/>
      <c r="E24" s="96"/>
      <c r="F24" s="97"/>
      <c r="G24" s="96"/>
      <c r="H24" s="96"/>
      <c r="I24" s="99"/>
      <c r="J24" s="99"/>
      <c r="K24" s="98"/>
      <c r="L24" s="95"/>
      <c r="M24" s="96"/>
      <c r="N24" s="96"/>
      <c r="O24" s="103"/>
      <c r="P24" s="102"/>
    </row>
    <row r="25" spans="2:16" ht="18.75" x14ac:dyDescent="0.25">
      <c r="B25" s="95"/>
      <c r="C25" s="96"/>
      <c r="D25" s="96"/>
      <c r="E25" s="96"/>
      <c r="F25" s="97"/>
      <c r="G25" s="96"/>
      <c r="H25" s="96"/>
      <c r="I25" s="99"/>
      <c r="J25" s="99"/>
      <c r="K25" s="98"/>
      <c r="L25" s="95"/>
      <c r="M25" s="96"/>
      <c r="N25" s="96"/>
      <c r="O25" s="103"/>
      <c r="P25" s="102"/>
    </row>
    <row r="26" spans="2:16" ht="18.75" x14ac:dyDescent="0.25">
      <c r="B26" s="95"/>
      <c r="C26" s="96"/>
      <c r="D26" s="96"/>
      <c r="E26" s="96"/>
      <c r="F26" s="97"/>
      <c r="G26" s="96"/>
      <c r="H26" s="96"/>
      <c r="I26" s="99"/>
      <c r="J26" s="99"/>
      <c r="K26" s="98"/>
      <c r="L26" s="95"/>
      <c r="M26" s="96"/>
      <c r="N26" s="96"/>
      <c r="O26" s="103"/>
      <c r="P26" s="102"/>
    </row>
    <row r="27" spans="2:16" ht="18.75" x14ac:dyDescent="0.25">
      <c r="B27" s="95"/>
      <c r="C27" s="96"/>
      <c r="D27" s="96"/>
      <c r="E27" s="96"/>
      <c r="F27" s="97"/>
      <c r="G27" s="96"/>
      <c r="H27" s="96"/>
      <c r="I27" s="99"/>
      <c r="J27" s="99"/>
      <c r="K27" s="98"/>
      <c r="L27" s="95"/>
      <c r="M27" s="96"/>
      <c r="N27" s="96"/>
      <c r="O27" s="103"/>
      <c r="P27" s="102"/>
    </row>
    <row r="28" spans="2:16" ht="18.75" x14ac:dyDescent="0.25">
      <c r="B28" s="95"/>
      <c r="C28" s="96"/>
      <c r="D28" s="96"/>
      <c r="E28" s="96"/>
      <c r="F28" s="97"/>
      <c r="G28" s="96"/>
      <c r="H28" s="96"/>
      <c r="I28" s="99"/>
      <c r="J28" s="99"/>
      <c r="K28" s="98"/>
      <c r="L28" s="95"/>
      <c r="M28" s="96"/>
      <c r="N28" s="96"/>
      <c r="O28" s="103"/>
      <c r="P28" s="102"/>
    </row>
    <row r="29" spans="2:16" ht="18.75" x14ac:dyDescent="0.25">
      <c r="B29" s="95"/>
      <c r="C29" s="96"/>
      <c r="D29" s="96"/>
      <c r="E29" s="96"/>
      <c r="F29" s="97"/>
      <c r="G29" s="96"/>
      <c r="H29" s="96"/>
      <c r="I29" s="99"/>
      <c r="J29" s="99"/>
      <c r="K29" s="98"/>
      <c r="L29" s="95"/>
      <c r="M29" s="96"/>
      <c r="N29" s="96"/>
      <c r="O29" s="103"/>
      <c r="P29" s="102"/>
    </row>
    <row r="30" spans="2:16" ht="18.75" x14ac:dyDescent="0.25">
      <c r="B30" s="95"/>
      <c r="C30" s="96"/>
      <c r="D30" s="96"/>
      <c r="E30" s="96"/>
      <c r="F30" s="97"/>
      <c r="G30" s="96"/>
      <c r="H30" s="96"/>
      <c r="I30" s="99"/>
      <c r="J30" s="99"/>
      <c r="K30" s="98"/>
      <c r="L30" s="95"/>
      <c r="M30" s="96"/>
      <c r="N30" s="96"/>
      <c r="O30" s="103"/>
      <c r="P30" s="102"/>
    </row>
    <row r="31" spans="2:16" ht="18.75" x14ac:dyDescent="0.25">
      <c r="B31" s="95"/>
      <c r="C31" s="96"/>
      <c r="D31" s="96"/>
      <c r="E31" s="96"/>
      <c r="F31" s="97"/>
      <c r="G31" s="96"/>
      <c r="H31" s="96"/>
      <c r="I31" s="99"/>
      <c r="J31" s="99"/>
      <c r="K31" s="98"/>
      <c r="L31" s="95"/>
      <c r="M31" s="96"/>
      <c r="N31" s="96"/>
      <c r="O31" s="103"/>
      <c r="P31" s="102"/>
    </row>
    <row r="32" spans="2:16" ht="18.75" x14ac:dyDescent="0.25">
      <c r="B32" s="95"/>
      <c r="C32" s="96"/>
      <c r="D32" s="96"/>
      <c r="E32" s="96"/>
      <c r="F32" s="97"/>
      <c r="G32" s="96"/>
      <c r="H32" s="96"/>
      <c r="I32" s="99"/>
      <c r="J32" s="99"/>
      <c r="K32" s="98"/>
      <c r="L32" s="95"/>
      <c r="M32" s="96"/>
      <c r="N32" s="96"/>
      <c r="O32" s="103"/>
      <c r="P32" s="102"/>
    </row>
    <row r="33" spans="2:16" ht="18.75" x14ac:dyDescent="0.25">
      <c r="B33" s="95"/>
      <c r="C33" s="96"/>
      <c r="D33" s="96"/>
      <c r="E33" s="96"/>
      <c r="F33" s="97"/>
      <c r="G33" s="96"/>
      <c r="H33" s="96"/>
      <c r="I33" s="99"/>
      <c r="J33" s="99"/>
      <c r="K33" s="98"/>
      <c r="L33" s="95"/>
      <c r="M33" s="96"/>
      <c r="N33" s="96"/>
      <c r="O33" s="103"/>
      <c r="P33" s="102"/>
    </row>
    <row r="34" spans="2:16" ht="18.75" x14ac:dyDescent="0.25">
      <c r="B34" s="95"/>
      <c r="C34" s="96"/>
      <c r="D34" s="96"/>
      <c r="E34" s="96"/>
      <c r="F34" s="97"/>
      <c r="G34" s="96"/>
      <c r="H34" s="96"/>
      <c r="I34" s="99"/>
      <c r="J34" s="99"/>
      <c r="K34" s="98"/>
      <c r="L34" s="95"/>
      <c r="M34" s="96"/>
      <c r="N34" s="96"/>
      <c r="O34" s="103"/>
      <c r="P34" s="102"/>
    </row>
    <row r="35" spans="2:16" ht="18.75" x14ac:dyDescent="0.25">
      <c r="B35" s="95"/>
      <c r="C35" s="96"/>
      <c r="D35" s="96"/>
      <c r="E35" s="96"/>
      <c r="F35" s="97"/>
      <c r="G35" s="96"/>
      <c r="H35" s="96"/>
      <c r="I35" s="99"/>
      <c r="J35" s="99"/>
      <c r="K35" s="98"/>
      <c r="L35" s="95"/>
      <c r="M35" s="96"/>
      <c r="N35" s="96"/>
      <c r="O35" s="103"/>
      <c r="P35" s="102"/>
    </row>
    <row r="36" spans="2:16" ht="18.75" x14ac:dyDescent="0.25">
      <c r="B36" s="95"/>
      <c r="C36" s="96"/>
      <c r="D36" s="96"/>
      <c r="E36" s="96"/>
      <c r="F36" s="97"/>
      <c r="G36" s="96"/>
      <c r="H36" s="96"/>
      <c r="I36" s="99"/>
      <c r="J36" s="99"/>
      <c r="K36" s="98"/>
      <c r="L36" s="95"/>
      <c r="M36" s="96"/>
      <c r="N36" s="96"/>
      <c r="O36" s="103"/>
      <c r="P36" s="102"/>
    </row>
    <row r="37" spans="2:16" ht="18.75" x14ac:dyDescent="0.25">
      <c r="B37" s="95"/>
      <c r="C37" s="96"/>
      <c r="D37" s="96"/>
      <c r="E37" s="96"/>
      <c r="F37" s="97"/>
      <c r="G37" s="96"/>
      <c r="H37" s="96"/>
      <c r="I37" s="99"/>
      <c r="J37" s="99"/>
      <c r="K37" s="98"/>
      <c r="L37" s="95"/>
      <c r="M37" s="96"/>
      <c r="N37" s="96"/>
      <c r="O37" s="103"/>
      <c r="P37" s="102"/>
    </row>
    <row r="38" spans="2:16" ht="18.75" x14ac:dyDescent="0.25">
      <c r="B38" s="95"/>
      <c r="C38" s="96"/>
      <c r="D38" s="96"/>
      <c r="E38" s="96"/>
      <c r="F38" s="97"/>
      <c r="G38" s="96"/>
      <c r="H38" s="96"/>
      <c r="I38" s="99"/>
      <c r="J38" s="99"/>
      <c r="K38" s="98"/>
      <c r="L38" s="95"/>
      <c r="M38" s="96"/>
      <c r="N38" s="96"/>
      <c r="O38" s="103"/>
      <c r="P38" s="102"/>
    </row>
    <row r="39" spans="2:16" ht="18.75" x14ac:dyDescent="0.25">
      <c r="B39" s="95"/>
      <c r="C39" s="96"/>
      <c r="D39" s="96"/>
      <c r="E39" s="96"/>
      <c r="F39" s="97"/>
      <c r="G39" s="96"/>
      <c r="H39" s="96"/>
      <c r="I39" s="99"/>
      <c r="J39" s="99"/>
      <c r="K39" s="98"/>
      <c r="L39" s="95"/>
      <c r="M39" s="96"/>
      <c r="N39" s="96"/>
      <c r="O39" s="103"/>
      <c r="P39" s="102"/>
    </row>
    <row r="40" spans="2:16" ht="18.75" x14ac:dyDescent="0.4">
      <c r="B40" s="100"/>
      <c r="C40" s="100"/>
      <c r="D40" s="100"/>
      <c r="E40" s="100"/>
      <c r="F40" s="100"/>
      <c r="G40" s="100"/>
      <c r="H40" s="100"/>
      <c r="I40" s="100"/>
      <c r="J40" s="100"/>
      <c r="K40" s="100"/>
      <c r="L40" s="100"/>
      <c r="M40" s="100"/>
      <c r="N40" s="100"/>
      <c r="O40" s="100"/>
      <c r="P40" s="100"/>
    </row>
    <row r="41" spans="2:16" ht="18.75" x14ac:dyDescent="0.4">
      <c r="B41" s="100"/>
      <c r="C41" s="100"/>
      <c r="D41" s="100"/>
      <c r="E41" s="100"/>
      <c r="F41" s="100"/>
      <c r="G41" s="100"/>
      <c r="H41" s="100"/>
      <c r="I41" s="100"/>
      <c r="J41" s="100"/>
      <c r="K41" s="100"/>
      <c r="L41" s="100"/>
      <c r="M41" s="100"/>
      <c r="N41" s="100"/>
      <c r="O41" s="100"/>
      <c r="P41" s="100"/>
    </row>
    <row r="42" spans="2:16" x14ac:dyDescent="0.25">
      <c r="B42" s="101"/>
      <c r="C42" s="101"/>
      <c r="D42" s="101"/>
      <c r="E42" s="101"/>
      <c r="F42" s="101"/>
      <c r="G42" s="101"/>
      <c r="H42" s="101"/>
      <c r="I42" s="101"/>
      <c r="J42" s="101"/>
      <c r="K42" s="101"/>
      <c r="L42" s="101"/>
      <c r="M42" s="101"/>
      <c r="N42" s="101"/>
      <c r="O42" s="101"/>
      <c r="P42" s="101"/>
    </row>
    <row r="43" spans="2:16" x14ac:dyDescent="0.25">
      <c r="B43" s="101"/>
      <c r="C43" s="101"/>
      <c r="D43" s="101"/>
      <c r="E43" s="101"/>
      <c r="F43" s="101"/>
      <c r="G43" s="101"/>
      <c r="H43" s="101"/>
      <c r="I43" s="101"/>
      <c r="J43" s="101"/>
      <c r="K43" s="101"/>
      <c r="L43" s="101"/>
      <c r="M43" s="101"/>
      <c r="N43" s="101"/>
      <c r="O43" s="101"/>
      <c r="P43" s="101"/>
    </row>
    <row r="44" spans="2:16" x14ac:dyDescent="0.25">
      <c r="B44" s="101"/>
      <c r="C44" s="101"/>
      <c r="D44" s="101"/>
      <c r="E44" s="101"/>
      <c r="F44" s="101"/>
      <c r="G44" s="101"/>
      <c r="H44" s="101"/>
      <c r="I44" s="101"/>
      <c r="J44" s="101"/>
      <c r="K44" s="101"/>
      <c r="L44" s="101"/>
      <c r="M44" s="101"/>
      <c r="N44" s="101"/>
      <c r="O44" s="101"/>
      <c r="P44" s="101"/>
    </row>
    <row r="45" spans="2:16" x14ac:dyDescent="0.25">
      <c r="B45" s="101"/>
      <c r="C45" s="101"/>
      <c r="D45" s="101"/>
      <c r="E45" s="101"/>
      <c r="F45" s="101"/>
      <c r="G45" s="101"/>
      <c r="H45" s="101"/>
      <c r="I45" s="101"/>
      <c r="J45" s="101"/>
      <c r="K45" s="101"/>
      <c r="L45" s="101"/>
      <c r="M45" s="101"/>
      <c r="N45" s="101"/>
      <c r="O45" s="101"/>
      <c r="P45" s="101"/>
    </row>
    <row r="46" spans="2:16" x14ac:dyDescent="0.25">
      <c r="B46" s="101"/>
      <c r="C46" s="101"/>
      <c r="D46" s="101"/>
      <c r="E46" s="101"/>
      <c r="F46" s="101"/>
      <c r="G46" s="101"/>
      <c r="H46" s="101"/>
      <c r="I46" s="101"/>
      <c r="J46" s="101"/>
      <c r="K46" s="101"/>
      <c r="L46" s="101"/>
      <c r="M46" s="101"/>
      <c r="N46" s="101"/>
      <c r="O46" s="101"/>
      <c r="P46" s="101"/>
    </row>
    <row r="47" spans="2:16" x14ac:dyDescent="0.25">
      <c r="B47" s="101"/>
      <c r="C47" s="101"/>
      <c r="D47" s="101"/>
      <c r="E47" s="101"/>
      <c r="F47" s="101"/>
      <c r="G47" s="101"/>
      <c r="H47" s="101"/>
      <c r="I47" s="101"/>
      <c r="J47" s="101"/>
      <c r="K47" s="101"/>
      <c r="L47" s="101"/>
      <c r="M47" s="101"/>
      <c r="N47" s="101"/>
      <c r="O47" s="101"/>
      <c r="P47" s="101"/>
    </row>
    <row r="48" spans="2:16" x14ac:dyDescent="0.25">
      <c r="B48" s="101"/>
      <c r="C48" s="101"/>
      <c r="D48" s="101"/>
      <c r="E48" s="101"/>
      <c r="F48" s="101"/>
      <c r="G48" s="101"/>
      <c r="H48" s="101"/>
      <c r="I48" s="101"/>
      <c r="J48" s="101"/>
      <c r="K48" s="101"/>
      <c r="L48" s="101"/>
      <c r="M48" s="101"/>
      <c r="N48" s="101"/>
      <c r="O48" s="101"/>
      <c r="P48" s="101"/>
    </row>
    <row r="49" spans="2:16" x14ac:dyDescent="0.25">
      <c r="B49" s="101"/>
      <c r="C49" s="101"/>
      <c r="D49" s="101"/>
      <c r="E49" s="101"/>
      <c r="F49" s="101"/>
      <c r="G49" s="101"/>
      <c r="H49" s="101"/>
      <c r="I49" s="101"/>
      <c r="J49" s="101"/>
      <c r="K49" s="101"/>
      <c r="L49" s="101"/>
      <c r="M49" s="101"/>
      <c r="N49" s="101"/>
      <c r="O49" s="101"/>
      <c r="P49" s="101"/>
    </row>
    <row r="50" spans="2:16" x14ac:dyDescent="0.25">
      <c r="B50" s="101"/>
      <c r="C50" s="101"/>
      <c r="D50" s="101"/>
      <c r="E50" s="101"/>
      <c r="F50" s="101"/>
      <c r="G50" s="101"/>
      <c r="H50" s="101"/>
      <c r="I50" s="101"/>
      <c r="J50" s="101"/>
      <c r="K50" s="101"/>
      <c r="L50" s="101"/>
      <c r="M50" s="101"/>
      <c r="N50" s="101"/>
      <c r="O50" s="101"/>
      <c r="P50" s="101"/>
    </row>
    <row r="51" spans="2:16" x14ac:dyDescent="0.25">
      <c r="B51" s="101"/>
      <c r="C51" s="101"/>
      <c r="D51" s="101"/>
      <c r="E51" s="101"/>
      <c r="F51" s="101"/>
      <c r="G51" s="101"/>
      <c r="H51" s="101"/>
      <c r="I51" s="101"/>
      <c r="J51" s="101"/>
      <c r="K51" s="101"/>
      <c r="L51" s="101"/>
      <c r="M51" s="101"/>
      <c r="N51" s="101"/>
      <c r="O51" s="101"/>
      <c r="P51" s="101"/>
    </row>
    <row r="52" spans="2:16" x14ac:dyDescent="0.25">
      <c r="B52" s="101"/>
      <c r="C52" s="101"/>
      <c r="D52" s="101"/>
      <c r="E52" s="101"/>
      <c r="F52" s="101"/>
      <c r="G52" s="101"/>
      <c r="H52" s="101"/>
      <c r="I52" s="101"/>
      <c r="J52" s="101"/>
      <c r="K52" s="101"/>
      <c r="L52" s="101"/>
      <c r="M52" s="101"/>
      <c r="N52" s="101"/>
      <c r="O52" s="101"/>
      <c r="P52" s="101"/>
    </row>
    <row r="53" spans="2:16" x14ac:dyDescent="0.25">
      <c r="B53" s="101"/>
      <c r="C53" s="101"/>
      <c r="D53" s="101"/>
      <c r="E53" s="101"/>
      <c r="F53" s="101"/>
      <c r="G53" s="101"/>
      <c r="H53" s="101"/>
      <c r="I53" s="101"/>
      <c r="J53" s="101"/>
      <c r="K53" s="101"/>
      <c r="L53" s="101"/>
      <c r="M53" s="101"/>
      <c r="N53" s="101"/>
      <c r="O53" s="101"/>
      <c r="P53" s="101"/>
    </row>
  </sheetData>
  <sheetProtection algorithmName="SHA-512" hashValue="dsnVv8SayljP1XeDe/VPbKgwtzJmjh2bt2vYG1Dt74cGf6lySNDekdj37xteoKzXylcnyVfpR2MgnKoc2QcYBA==" saltValue="bguVtVxhqIk1/ppGjcR/fw==" spinCount="100000" sheet="1" objects="1" scenarios="1"/>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1122" yWindow="933" count="15">
    <dataValidation type="custom" allowBlank="1" showInputMessage="1" showErrorMessage="1" prompt="Si marco otra medida, escríbala" sqref="H10:H39" xr:uid="{BE3137AF-F340-42DE-9411-DE8F37126EBF}">
      <formula1>G10="Otra (escríbala en la siguiente columna)"</formula1>
    </dataValidation>
    <dataValidation allowBlank="1" showInputMessage="1" showErrorMessage="1" prompt="Si seleccionó &quot;otro&quot; en el mecanismo, descríbalo en el campo." sqref="M7:M8" xr:uid="{15A08F59-A5DF-450D-862A-B609FC80A638}"/>
    <dataValidation allowBlank="1" showInputMessage="1" showErrorMessage="1" prompt="Enumere los mecanismos para cada medida._x000a_Si requiere varios mecanismos para una misma medida, diligencie varias filas. " sqref="K7:K8" xr:uid="{E9A81D74-0D23-4A9A-BA75-427265E3DC2B}"/>
    <dataValidation allowBlank="1" showInputMessage="1" showErrorMessage="1" prompt="Si seleccionó &quot;otra&quot; en la medida, descríbala en el campo." sqref="H7:H8"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M10:M39" xr:uid="{340AA8E2-D46C-41B1-BAF7-34C925AA0F3A}">
      <formula1>L10="Otro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N7:N8" xr:uid="{502B21E8-7295-4E5D-ACFC-4A0464FB6138}"/>
    <dataValidation allowBlank="1" showInputMessage="1" showErrorMessage="1" prompt="¿Cómo cumplo la medida definida?_x000a_Seleccione el mecanismo de la lista desplegable." sqref="L7:L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C9" location="'CAUSA e-KOGUI'!A1" display="Ayuda" xr:uid="{055B603C-B090-42A8-AD88-83E6FFE1C65C}"/>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L9" location="MECANISMO!A1" display="Ayuda" xr:uid="{4E215EFE-2B99-43C0-82B1-6FA500AF53C7}"/>
    <hyperlink ref="M9" location="'OTRO MECANISMO'!A1" display="Ayuda" xr:uid="{8FA4FA9F-26E4-4997-B108-76BFE497DF23}"/>
    <hyperlink ref="N9" location="'EJECUCIÓN DEL MECANISMO'!A1" display="Ayuda" xr:uid="{86EFBBA0-5A48-4B95-B1BA-66B48B31B044}"/>
    <hyperlink ref="I9" location="'PERIODO DE IMPLEMENTACIÓN'!A1" display="Ayuda" xr:uid="{9516BE24-8A18-453A-9CC9-960D202E6B49}"/>
    <hyperlink ref="O9" location="'ÁREA RESPONSABLE'!A1" display="Ayuda" xr:uid="{1F066CE2-EF08-4183-819D-98E4891C1266}"/>
    <hyperlink ref="P9" location="DIVULGACIÓN!A1" display="Ayuda" xr:uid="{7BC16034-D9CE-46DD-AA7B-002EAF76BFC9}"/>
    <hyperlink ref="I9:J9" location="'PERÍODO IMPLEMENTACIÓN'!A1" display="Ayuda" xr:uid="{649DE25C-CD17-40A0-AF63-FD895D7460B2}"/>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1122" yWindow="933" count="13">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P10</xm:sqref>
        </x14:dataValidation>
        <x14:dataValidation type="list" allowBlank="1" showInputMessage="1" showErrorMessage="1" prompt="Seleccione el mecanismo" xr:uid="{892996AC-6D70-4180-B08B-50951388B4AA}">
          <x14:formula1>
            <xm:f>LISTAS!$F$2:$F$8</xm:f>
          </x14:formula1>
          <xm:sqref>L10:L39</xm:sqref>
        </x14:dataValidation>
        <x14:dataValidation type="list" allowBlank="1" showInputMessage="1" showErrorMessage="1" prompt="¿Como realizará la divulagacion de la PPDA la interior de la entidad? " xr:uid="{C2FC93D5-4483-4B43-A708-3A6B4A22587D}">
          <x14:formula1>
            <xm:f>LISTAS!$K$2:$K$3</xm:f>
          </x14:formula1>
          <xm:sqref>P11:P39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C10:C14 C16:C39</xm:sqref>
        </x14:dataValidation>
        <x14:dataValidation type="list" allowBlank="1" showInputMessage="1" showErrorMessage="1" error="Seleccione un número" prompt="Enumere los mecanismos a tomar " xr:uid="{EC7299E7-3E3A-4F1E-B436-8D667C4AFB86}">
          <x14:formula1>
            <xm:f>LISTAS!$D$2:$D$11</xm:f>
          </x14:formula1>
          <xm:sqref>K10:K39</xm:sqref>
        </x14:dataValidation>
        <x14:dataValidation type="date" allowBlank="1" showInputMessage="1" showErrorMessage="1" error="El formato para definir la fecha es Día - Mes- Año" prompt="Día / Mes / Año" xr:uid="{FEDB9722-B20E-4277-86D4-E2169EC1E530}">
          <x14:formula1>
            <xm:f>LISTAS!F8</xm:f>
          </x14:formula1>
          <x14:formula2>
            <xm:f>LISTAS!F9</xm:f>
          </x14:formula2>
          <xm:sqref>I38:J39</xm:sqref>
        </x14:dataValidation>
        <x14:dataValidation type="date" allowBlank="1" showInputMessage="1" showErrorMessage="1" error="El formato para definir la fecha es Día - Mes- Año" prompt="Día / Mes / Año" xr:uid="{9A92800A-7194-407F-952C-674CA99DAD71}">
          <x14:formula1>
            <xm:f>LISTAS!F5</xm:f>
          </x14:formula1>
          <x14:formula2>
            <xm:f>LISTAS!F6</xm:f>
          </x14:formula2>
          <xm:sqref>I34:J37</xm:sqref>
        </x14:dataValidation>
        <x14:dataValidation type="date" allowBlank="1" showInputMessage="1" showErrorMessage="1" error="El formato para definir la fecha es Día - Mes- Año" prompt="Día / Mes / Año" xr:uid="{C74DD31E-538E-4F31-BA0A-E41A06C3C6EF}">
          <x14:formula1>
            <xm:f>LISTAS!F5</xm:f>
          </x14:formula1>
          <x14:formula2>
            <xm:f>LISTAS!F6</xm:f>
          </x14:formula2>
          <xm:sqref>I30:J33</xm:sqref>
        </x14:dataValidation>
        <x14:dataValidation type="date" allowBlank="1" showInputMessage="1" showErrorMessage="1" error="El formato para definir la fecha es Día - Mes- Año" prompt="Día / Mes / Año" xr:uid="{0E382181-1B4B-4717-8DE2-BFABD123DEEF}">
          <x14:formula1>
            <xm:f>LISTAS!F1</xm:f>
          </x14:formula1>
          <x14:formula2>
            <xm:f>LISTAS!F2</xm:f>
          </x14:formula2>
          <xm:sqref>I12:J12 I17:J28</xm:sqref>
        </x14:dataValidation>
        <x14:dataValidation type="date" allowBlank="1" showInputMessage="1" showErrorMessage="1" error="El formato para definir la fecha es Día - Mes- Año" prompt="Día / Mes / Año" xr:uid="{B6184563-C6A2-47A2-80C4-6C64A70711B8}">
          <x14:formula1>
            <xm:f>LISTAS!F8</xm:f>
          </x14:formula1>
          <x14:formula2>
            <xm:f>LISTAS!F9</xm:f>
          </x14:formula2>
          <xm:sqref>I29:J29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election activeCell="B5" sqref="E10"/>
    </sheetView>
  </sheetViews>
  <sheetFormatPr baseColWidth="10" defaultRowHeight="15" x14ac:dyDescent="0.25"/>
  <cols>
    <col min="1" max="1" width="5.7109375" customWidth="1"/>
  </cols>
  <sheetData>
    <row r="3" spans="2:10" ht="29.25" x14ac:dyDescent="0.35">
      <c r="B3" s="147" t="s">
        <v>2391</v>
      </c>
      <c r="C3" s="147"/>
      <c r="D3" s="147"/>
      <c r="E3" s="147"/>
      <c r="F3" s="147"/>
      <c r="G3" s="148"/>
      <c r="H3" s="148"/>
      <c r="I3" s="148"/>
      <c r="J3" s="148"/>
    </row>
    <row r="5" spans="2:10" ht="24.75" customHeight="1" x14ac:dyDescent="0.4">
      <c r="B5" s="32" t="s">
        <v>2410</v>
      </c>
    </row>
    <row r="6" spans="2:10" ht="18.75" x14ac:dyDescent="0.4">
      <c r="B6" s="32"/>
    </row>
    <row r="7" spans="2:10" x14ac:dyDescent="0.25">
      <c r="B7" s="174" t="s">
        <v>2411</v>
      </c>
      <c r="C7" s="175"/>
      <c r="D7" s="175"/>
      <c r="E7" s="175"/>
      <c r="F7" s="175"/>
      <c r="G7" s="175"/>
      <c r="H7" s="175"/>
      <c r="I7" s="175"/>
      <c r="J7" s="175"/>
    </row>
    <row r="8" spans="2:10" x14ac:dyDescent="0.25">
      <c r="B8" s="175"/>
      <c r="C8" s="175"/>
      <c r="D8" s="175"/>
      <c r="E8" s="175"/>
      <c r="F8" s="175"/>
      <c r="G8" s="175"/>
      <c r="H8" s="175"/>
      <c r="I8" s="175"/>
      <c r="J8" s="175"/>
    </row>
    <row r="20" spans="2:3" x14ac:dyDescent="0.25">
      <c r="B20" s="68"/>
      <c r="C20" s="68"/>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F42"/>
  <sheetViews>
    <sheetView showGridLines="0" showRowColHeaders="0" topLeftCell="O16" zoomScaleNormal="100" workbookViewId="0">
      <selection activeCell="B5" sqref="E10"/>
    </sheetView>
  </sheetViews>
  <sheetFormatPr baseColWidth="10" defaultColWidth="11.42578125" defaultRowHeight="23.25" x14ac:dyDescent="0.5"/>
  <cols>
    <col min="1" max="1" width="5.7109375" style="34" customWidth="1"/>
    <col min="2" max="4" width="11.42578125" style="34"/>
    <col min="5" max="5" width="11.42578125" style="34" customWidth="1"/>
    <col min="6" max="12" width="11.42578125" style="34"/>
    <col min="13" max="13" width="16.85546875" style="34" bestFit="1" customWidth="1"/>
    <col min="14" max="16384" width="11.42578125" style="34"/>
  </cols>
  <sheetData>
    <row r="3" spans="2:32" ht="29.25" x14ac:dyDescent="0.5">
      <c r="B3" s="133" t="s">
        <v>2370</v>
      </c>
      <c r="C3" s="133"/>
      <c r="D3" s="133"/>
      <c r="E3" s="133"/>
      <c r="F3" s="133"/>
      <c r="G3" s="133"/>
      <c r="H3" s="133"/>
      <c r="I3" s="133"/>
      <c r="J3" s="133"/>
      <c r="K3" s="133"/>
      <c r="M3" s="91"/>
      <c r="N3" s="54"/>
      <c r="O3" s="54"/>
      <c r="P3" s="55"/>
      <c r="Q3" s="55"/>
      <c r="R3" s="55"/>
      <c r="S3" s="55"/>
      <c r="T3" s="55"/>
      <c r="U3" s="55"/>
      <c r="V3" s="55"/>
      <c r="W3" s="55"/>
      <c r="X3" s="51"/>
      <c r="Y3" s="51"/>
    </row>
    <row r="4" spans="2:32" ht="26.25" customHeight="1" x14ac:dyDescent="0.65">
      <c r="B4" s="176" t="s">
        <v>2368</v>
      </c>
      <c r="C4" s="177"/>
      <c r="D4" s="177"/>
      <c r="E4" s="177"/>
      <c r="F4" s="177"/>
      <c r="G4" s="177"/>
      <c r="H4" s="177"/>
      <c r="I4" s="177"/>
      <c r="J4" s="177"/>
      <c r="K4" s="177"/>
      <c r="N4" s="89"/>
      <c r="O4" s="89"/>
      <c r="P4" s="89"/>
      <c r="Q4" s="89"/>
      <c r="R4" s="89"/>
      <c r="S4" s="89"/>
      <c r="T4" s="89"/>
      <c r="U4" s="89"/>
      <c r="V4" s="89"/>
    </row>
    <row r="5" spans="2:32" ht="26.25" customHeight="1" x14ac:dyDescent="0.65">
      <c r="B5" s="176" t="s">
        <v>2369</v>
      </c>
      <c r="C5" s="177"/>
      <c r="D5" s="177"/>
      <c r="E5" s="177"/>
      <c r="F5" s="177"/>
      <c r="G5" s="177"/>
      <c r="H5" s="177"/>
      <c r="I5" s="177"/>
      <c r="J5" s="177"/>
      <c r="K5" s="177"/>
      <c r="N5" s="89"/>
      <c r="O5" s="89"/>
      <c r="P5" s="89"/>
      <c r="Q5" s="89"/>
      <c r="R5" s="89"/>
      <c r="S5" s="89"/>
      <c r="T5" s="89"/>
      <c r="U5" s="89"/>
      <c r="V5" s="89"/>
    </row>
    <row r="6" spans="2:32" ht="13.5" customHeight="1" x14ac:dyDescent="0.65">
      <c r="B6" s="49"/>
      <c r="C6" s="49"/>
      <c r="D6" s="49"/>
      <c r="E6" s="49"/>
      <c r="F6" s="49"/>
      <c r="G6" s="49"/>
      <c r="H6" s="49"/>
      <c r="I6" s="49"/>
      <c r="J6" s="49"/>
      <c r="K6" s="49"/>
      <c r="N6" s="89"/>
      <c r="O6" s="89"/>
      <c r="P6" s="89"/>
      <c r="Q6" s="89"/>
      <c r="R6" s="89"/>
      <c r="S6" s="89"/>
      <c r="T6" s="89"/>
      <c r="U6" s="89"/>
      <c r="V6" s="89"/>
    </row>
    <row r="7" spans="2:32" ht="26.25" customHeight="1" x14ac:dyDescent="0.65">
      <c r="B7" s="49"/>
      <c r="C7" s="49"/>
      <c r="D7" s="49"/>
      <c r="E7" s="49"/>
      <c r="F7" s="49"/>
      <c r="G7" s="49"/>
      <c r="H7" s="49"/>
      <c r="I7" s="49"/>
      <c r="J7" s="49"/>
      <c r="K7" s="49"/>
      <c r="N7" s="89"/>
      <c r="O7" s="89"/>
      <c r="P7" s="89"/>
      <c r="Q7" s="89"/>
      <c r="R7" s="89"/>
      <c r="S7" s="89"/>
      <c r="T7" s="89"/>
      <c r="U7" s="89"/>
      <c r="V7" s="89"/>
    </row>
    <row r="8" spans="2:32" ht="26.25" customHeight="1" x14ac:dyDescent="0.65">
      <c r="B8" s="49"/>
      <c r="C8" s="49"/>
      <c r="D8" s="49"/>
      <c r="E8" s="49"/>
      <c r="F8" s="49"/>
      <c r="G8" s="49"/>
      <c r="H8" s="49"/>
      <c r="I8" s="49"/>
      <c r="J8" s="49"/>
      <c r="K8" s="49"/>
      <c r="N8" s="89"/>
      <c r="O8" s="89"/>
      <c r="P8" s="89"/>
      <c r="Q8" s="89"/>
      <c r="R8" s="89"/>
      <c r="S8" s="89"/>
      <c r="T8" s="89"/>
      <c r="U8" s="89"/>
      <c r="V8" s="89"/>
    </row>
    <row r="9" spans="2:32" ht="26.25" customHeight="1" x14ac:dyDescent="0.65">
      <c r="B9" s="49"/>
      <c r="C9" s="49"/>
      <c r="D9" s="49"/>
      <c r="E9" s="49"/>
      <c r="F9" s="49"/>
      <c r="G9" s="49"/>
      <c r="H9" s="49"/>
      <c r="I9" s="49"/>
      <c r="J9" s="49"/>
      <c r="K9" s="49"/>
      <c r="N9" s="89"/>
      <c r="O9" s="89"/>
      <c r="P9" s="89"/>
      <c r="Q9" s="89"/>
      <c r="R9" s="89"/>
      <c r="S9" s="89"/>
      <c r="T9" s="89"/>
      <c r="U9" s="89"/>
      <c r="V9" s="89"/>
    </row>
    <row r="10" spans="2:32" ht="26.25" customHeight="1" x14ac:dyDescent="0.65">
      <c r="B10" s="49"/>
      <c r="C10" s="49"/>
      <c r="D10" s="49"/>
      <c r="E10" s="49"/>
      <c r="F10" s="49"/>
      <c r="G10" s="49"/>
      <c r="H10" s="49"/>
      <c r="I10" s="49"/>
      <c r="J10" s="49"/>
      <c r="K10" s="49"/>
      <c r="N10" s="89"/>
      <c r="O10" s="89"/>
      <c r="P10" s="89"/>
      <c r="Q10" s="89"/>
      <c r="R10" s="89"/>
      <c r="S10" s="89"/>
      <c r="T10" s="89"/>
      <c r="U10" s="89"/>
      <c r="V10" s="89"/>
    </row>
    <row r="11" spans="2:32" ht="26.25" customHeight="1" x14ac:dyDescent="0.65">
      <c r="B11" s="49"/>
      <c r="C11" s="49"/>
      <c r="D11" s="49"/>
      <c r="E11" s="49"/>
      <c r="F11" s="49"/>
      <c r="G11" s="49"/>
      <c r="H11" s="49"/>
      <c r="I11" s="49"/>
      <c r="J11" s="49"/>
      <c r="K11" s="49"/>
      <c r="N11" s="89"/>
      <c r="O11" s="89"/>
      <c r="P11" s="89"/>
      <c r="Q11" s="89"/>
      <c r="R11" s="89"/>
      <c r="S11" s="89"/>
      <c r="T11" s="89"/>
      <c r="U11" s="89"/>
      <c r="V11" s="89"/>
    </row>
    <row r="12" spans="2:32" ht="26.25" customHeight="1" x14ac:dyDescent="0.65">
      <c r="B12" s="50"/>
      <c r="C12" s="49"/>
      <c r="D12" s="49"/>
      <c r="E12" s="49"/>
      <c r="F12" s="49"/>
      <c r="G12" s="49"/>
      <c r="H12" s="49"/>
      <c r="I12" s="49"/>
      <c r="J12" s="49"/>
      <c r="K12" s="49"/>
      <c r="N12" s="89"/>
      <c r="O12" s="89"/>
      <c r="P12" s="89"/>
      <c r="Q12" s="89"/>
      <c r="R12" s="89"/>
      <c r="S12" s="89"/>
      <c r="T12" s="89"/>
      <c r="U12" s="89"/>
      <c r="V12" s="89"/>
    </row>
    <row r="13" spans="2:32" ht="9.75" customHeight="1" x14ac:dyDescent="0.5"/>
    <row r="14" spans="2:32" x14ac:dyDescent="0.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x14ac:dyDescent="0.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2:32" x14ac:dyDescent="0.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row>
    <row r="17" spans="2:32" x14ac:dyDescent="0.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2:32" x14ac:dyDescent="0.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2:32" x14ac:dyDescent="0.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2:32" x14ac:dyDescent="0.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32" x14ac:dyDescent="0.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row>
    <row r="22" spans="2:32" x14ac:dyDescent="0.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2:32" x14ac:dyDescent="0.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32" x14ac:dyDescent="0.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2:32" x14ac:dyDescent="0.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2:32" x14ac:dyDescent="0.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2:32" ht="9.75" customHeight="1" x14ac:dyDescent="0.5"/>
    <row r="28" spans="2:32" x14ac:dyDescent="0.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2:32" x14ac:dyDescent="0.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2:32" x14ac:dyDescent="0.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2:32" x14ac:dyDescent="0.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2:32" x14ac:dyDescent="0.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2:32" x14ac:dyDescent="0.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2:32" x14ac:dyDescent="0.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2:32" x14ac:dyDescent="0.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2:32" x14ac:dyDescent="0.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2:32" x14ac:dyDescent="0.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2:32" x14ac:dyDescent="0.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2:32" x14ac:dyDescent="0.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2:32" x14ac:dyDescent="0.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2:32" x14ac:dyDescent="0.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B5" sqref="E10"/>
    </sheetView>
  </sheetViews>
  <sheetFormatPr baseColWidth="10" defaultRowHeight="15" x14ac:dyDescent="0.25"/>
  <cols>
    <col min="1" max="1" width="5.7109375" customWidth="1"/>
    <col min="12" max="12" width="6.5703125" customWidth="1"/>
  </cols>
  <sheetData>
    <row r="3" spans="2:11" ht="23.25" x14ac:dyDescent="0.25">
      <c r="B3" s="133" t="s">
        <v>2413</v>
      </c>
      <c r="C3" s="133"/>
      <c r="D3" s="133"/>
      <c r="E3" s="133"/>
      <c r="F3" s="133"/>
      <c r="G3" s="133"/>
      <c r="H3" s="133"/>
      <c r="I3" s="133"/>
      <c r="J3" s="133"/>
      <c r="K3" s="133"/>
    </row>
    <row r="5" spans="2:11" x14ac:dyDescent="0.25">
      <c r="B5" s="174" t="s">
        <v>2440</v>
      </c>
      <c r="C5" s="174"/>
      <c r="D5" s="174"/>
      <c r="E5" s="174"/>
      <c r="F5" s="174"/>
      <c r="G5" s="174"/>
      <c r="H5" s="174"/>
      <c r="I5" s="174"/>
      <c r="J5" s="174"/>
      <c r="K5" s="174"/>
    </row>
    <row r="6" spans="2:11" x14ac:dyDescent="0.25">
      <c r="B6" s="174"/>
      <c r="C6" s="174"/>
      <c r="D6" s="174"/>
      <c r="E6" s="174"/>
      <c r="F6" s="174"/>
      <c r="G6" s="174"/>
      <c r="H6" s="174"/>
      <c r="I6" s="174"/>
      <c r="J6" s="174"/>
      <c r="K6" s="174"/>
    </row>
    <row r="7" spans="2:11" x14ac:dyDescent="0.25">
      <c r="B7" s="174"/>
      <c r="C7" s="174"/>
      <c r="D7" s="174"/>
      <c r="E7" s="174"/>
      <c r="F7" s="174"/>
      <c r="G7" s="174"/>
      <c r="H7" s="174"/>
      <c r="I7" s="174"/>
      <c r="J7" s="174"/>
      <c r="K7" s="174"/>
    </row>
    <row r="8" spans="2:11" x14ac:dyDescent="0.25">
      <c r="B8" s="178"/>
      <c r="C8" s="178"/>
      <c r="D8" s="178"/>
      <c r="E8" s="178"/>
      <c r="F8" s="178"/>
      <c r="G8" s="178"/>
      <c r="H8" s="178"/>
      <c r="I8" s="178"/>
      <c r="J8" s="178"/>
      <c r="K8" s="178"/>
    </row>
    <row r="9" spans="2:11" x14ac:dyDescent="0.25">
      <c r="B9" s="178"/>
      <c r="C9" s="178"/>
      <c r="D9" s="178"/>
      <c r="E9" s="178"/>
      <c r="F9" s="178"/>
      <c r="G9" s="178"/>
      <c r="H9" s="178"/>
      <c r="I9" s="178"/>
      <c r="J9" s="178"/>
      <c r="K9" s="178"/>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election activeCell="B5" sqref="E10"/>
    </sheetView>
  </sheetViews>
  <sheetFormatPr baseColWidth="10" defaultRowHeight="15" x14ac:dyDescent="0.25"/>
  <cols>
    <col min="1" max="1" width="5.7109375" customWidth="1"/>
    <col min="12" max="12" width="6.5703125" customWidth="1"/>
  </cols>
  <sheetData>
    <row r="3" spans="2:11" ht="23.25" x14ac:dyDescent="0.25">
      <c r="B3" s="133" t="s">
        <v>2414</v>
      </c>
      <c r="C3" s="133"/>
      <c r="D3" s="133"/>
      <c r="E3" s="133"/>
      <c r="F3" s="133"/>
      <c r="G3" s="133"/>
      <c r="H3" s="133"/>
      <c r="I3" s="133"/>
      <c r="J3" s="133"/>
      <c r="K3" s="133"/>
    </row>
    <row r="4" spans="2:11" x14ac:dyDescent="0.25">
      <c r="B4" s="174" t="s">
        <v>2415</v>
      </c>
      <c r="C4" s="174"/>
      <c r="D4" s="174"/>
      <c r="E4" s="174"/>
      <c r="F4" s="174"/>
      <c r="G4" s="174"/>
      <c r="H4" s="174"/>
      <c r="I4" s="174"/>
      <c r="J4" s="174"/>
      <c r="K4" s="174"/>
    </row>
    <row r="5" spans="2:11" x14ac:dyDescent="0.25">
      <c r="B5" s="174"/>
      <c r="C5" s="174"/>
      <c r="D5" s="174"/>
      <c r="E5" s="174"/>
      <c r="F5" s="174"/>
      <c r="G5" s="174"/>
      <c r="H5" s="174"/>
      <c r="I5" s="174"/>
      <c r="J5" s="174"/>
      <c r="K5" s="174"/>
    </row>
    <row r="6" spans="2:11" x14ac:dyDescent="0.25">
      <c r="B6" s="174"/>
      <c r="C6" s="174"/>
      <c r="D6" s="174"/>
      <c r="E6" s="174"/>
      <c r="F6" s="174"/>
      <c r="G6" s="174"/>
      <c r="H6" s="174"/>
      <c r="I6" s="174"/>
      <c r="J6" s="174"/>
      <c r="K6" s="174"/>
    </row>
    <row r="7" spans="2:11" x14ac:dyDescent="0.25">
      <c r="B7" s="178"/>
      <c r="C7" s="178"/>
      <c r="D7" s="178"/>
      <c r="E7" s="178"/>
      <c r="F7" s="178"/>
      <c r="G7" s="178"/>
      <c r="H7" s="178"/>
      <c r="I7" s="178"/>
      <c r="J7" s="178"/>
      <c r="K7" s="178"/>
    </row>
    <row r="8" spans="2:11" x14ac:dyDescent="0.25">
      <c r="B8" s="178"/>
      <c r="C8" s="178"/>
      <c r="D8" s="178"/>
      <c r="E8" s="178"/>
      <c r="F8" s="178"/>
      <c r="G8" s="178"/>
      <c r="H8" s="178"/>
      <c r="I8" s="178"/>
      <c r="J8" s="178"/>
      <c r="K8" s="178"/>
    </row>
    <row r="9" spans="2:11" x14ac:dyDescent="0.25">
      <c r="B9" s="178"/>
      <c r="C9" s="178"/>
      <c r="D9" s="178"/>
      <c r="E9" s="178"/>
      <c r="F9" s="178"/>
      <c r="G9" s="178"/>
      <c r="H9" s="178"/>
      <c r="I9" s="178"/>
      <c r="J9" s="178"/>
      <c r="K9" s="178"/>
    </row>
    <row r="10" spans="2:11" x14ac:dyDescent="0.25">
      <c r="B10" s="178"/>
      <c r="C10" s="178"/>
      <c r="D10" s="178"/>
      <c r="E10" s="178"/>
      <c r="F10" s="178"/>
      <c r="G10" s="178"/>
      <c r="H10" s="178"/>
      <c r="I10" s="178"/>
      <c r="J10" s="178"/>
      <c r="K10" s="178"/>
    </row>
    <row r="11" spans="2:11" x14ac:dyDescent="0.25">
      <c r="B11" s="54"/>
      <c r="C11" s="54"/>
      <c r="D11" s="54"/>
      <c r="E11" s="54"/>
      <c r="F11" s="54"/>
      <c r="G11" s="54"/>
      <c r="H11" s="54"/>
      <c r="I11" s="54"/>
      <c r="J11" s="54"/>
      <c r="K11" s="54"/>
    </row>
    <row r="12" spans="2:11" x14ac:dyDescent="0.25">
      <c r="B12" s="54"/>
      <c r="C12" s="54"/>
      <c r="D12" s="54"/>
      <c r="E12" s="54"/>
      <c r="F12" s="54"/>
      <c r="G12" s="54"/>
      <c r="H12" s="54"/>
      <c r="I12" s="54"/>
      <c r="J12" s="54"/>
      <c r="K12" s="54"/>
    </row>
    <row r="13" spans="2:11" x14ac:dyDescent="0.25">
      <c r="B13" s="54"/>
      <c r="C13" s="54"/>
      <c r="D13" s="54"/>
      <c r="E13" s="54"/>
      <c r="F13" s="54"/>
      <c r="G13" s="54"/>
      <c r="H13" s="54"/>
      <c r="I13" s="54"/>
      <c r="J13" s="54"/>
      <c r="K13" s="54"/>
    </row>
    <row r="14" spans="2:11" x14ac:dyDescent="0.25">
      <c r="B14" s="54"/>
      <c r="C14" s="54"/>
      <c r="D14" s="54"/>
      <c r="E14" s="54"/>
      <c r="F14" s="54"/>
      <c r="G14" s="54"/>
      <c r="H14" s="54"/>
      <c r="I14" s="54"/>
      <c r="J14" s="54"/>
      <c r="K14" s="54"/>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A3:Q63"/>
  <sheetViews>
    <sheetView showGridLines="0" showRowColHeaders="0" topLeftCell="A9" zoomScale="71" zoomScaleNormal="71" workbookViewId="0">
      <selection activeCell="B5" sqref="E10"/>
    </sheetView>
  </sheetViews>
  <sheetFormatPr baseColWidth="10" defaultRowHeight="15" x14ac:dyDescent="0.25"/>
  <cols>
    <col min="1" max="1" width="5.7109375" customWidth="1"/>
    <col min="2" max="2" width="45.5703125" customWidth="1"/>
    <col min="3" max="3" width="15.7109375" customWidth="1"/>
    <col min="4" max="4" width="41.7109375" customWidth="1"/>
    <col min="5" max="5" width="26.5703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23.25" x14ac:dyDescent="0.4">
      <c r="A3" s="32"/>
      <c r="B3" s="193" t="s">
        <v>2393</v>
      </c>
      <c r="C3" s="172"/>
      <c r="D3" s="172"/>
      <c r="E3" s="172"/>
      <c r="F3" s="172"/>
      <c r="G3" s="61"/>
      <c r="H3" s="32"/>
      <c r="I3" s="79"/>
      <c r="J3" s="80"/>
      <c r="K3" s="80"/>
      <c r="L3" s="64"/>
      <c r="M3" s="189"/>
      <c r="N3" s="189"/>
      <c r="O3" s="64"/>
      <c r="P3" s="189"/>
      <c r="Q3" s="189"/>
    </row>
    <row r="4" spans="1:17" ht="19.5" x14ac:dyDescent="0.4">
      <c r="A4" s="32"/>
      <c r="B4" s="56"/>
      <c r="C4" s="56"/>
      <c r="D4" s="56"/>
      <c r="E4" s="56"/>
      <c r="F4" s="56"/>
      <c r="G4" s="56"/>
      <c r="H4" s="32"/>
      <c r="I4" s="32"/>
      <c r="J4" s="32"/>
      <c r="K4" s="32"/>
      <c r="L4" s="32"/>
      <c r="M4" s="32"/>
      <c r="N4" s="32"/>
      <c r="O4" s="32"/>
      <c r="P4" s="32"/>
      <c r="Q4" s="32"/>
    </row>
    <row r="5" spans="1:17" ht="19.5" x14ac:dyDescent="0.4">
      <c r="A5" s="32"/>
      <c r="B5" s="199" t="s">
        <v>2456</v>
      </c>
      <c r="C5" s="175"/>
      <c r="D5" s="200"/>
      <c r="E5" s="190" t="s">
        <v>2395</v>
      </c>
      <c r="F5" s="191"/>
      <c r="G5" s="192"/>
      <c r="H5" s="181" t="s">
        <v>2396</v>
      </c>
      <c r="I5" s="182"/>
      <c r="J5" s="182"/>
      <c r="K5" s="182"/>
      <c r="L5" s="182"/>
      <c r="M5" s="182"/>
      <c r="N5" s="182"/>
      <c r="O5" s="182"/>
      <c r="P5" s="182"/>
      <c r="Q5" s="183"/>
    </row>
    <row r="6" spans="1:17" ht="19.5" x14ac:dyDescent="0.4">
      <c r="A6" s="32"/>
      <c r="B6" s="201"/>
      <c r="C6" s="201"/>
      <c r="D6" s="202"/>
      <c r="E6" s="194" t="s">
        <v>1538</v>
      </c>
      <c r="F6" s="195"/>
      <c r="G6" s="196"/>
      <c r="H6" s="187" t="s">
        <v>2397</v>
      </c>
      <c r="I6" s="188"/>
      <c r="J6" s="188"/>
      <c r="K6" s="186"/>
      <c r="L6" s="184" t="s">
        <v>2398</v>
      </c>
      <c r="M6" s="185"/>
      <c r="N6" s="185"/>
      <c r="O6" s="186"/>
      <c r="P6" s="197" t="s">
        <v>2399</v>
      </c>
      <c r="Q6" s="179" t="s">
        <v>2466</v>
      </c>
    </row>
    <row r="7" spans="1:17" ht="30" customHeight="1" x14ac:dyDescent="0.4">
      <c r="A7" s="32"/>
      <c r="B7" s="53" t="s">
        <v>1503</v>
      </c>
      <c r="C7" s="59" t="s">
        <v>2394</v>
      </c>
      <c r="D7" s="53" t="s">
        <v>0</v>
      </c>
      <c r="E7" s="52" t="s">
        <v>2402</v>
      </c>
      <c r="F7" s="52" t="s">
        <v>2403</v>
      </c>
      <c r="G7" s="52" t="s">
        <v>1479</v>
      </c>
      <c r="H7" s="63" t="s">
        <v>1480</v>
      </c>
      <c r="I7" s="63" t="s">
        <v>1481</v>
      </c>
      <c r="J7" s="63" t="s">
        <v>1482</v>
      </c>
      <c r="K7" s="63" t="s">
        <v>2465</v>
      </c>
      <c r="L7" s="58" t="s">
        <v>1480</v>
      </c>
      <c r="M7" s="58" t="s">
        <v>1481</v>
      </c>
      <c r="N7" s="58" t="s">
        <v>1482</v>
      </c>
      <c r="O7" s="58" t="s">
        <v>2465</v>
      </c>
      <c r="P7" s="198"/>
      <c r="Q7" s="180"/>
    </row>
    <row r="8" spans="1:17" ht="165" customHeight="1" x14ac:dyDescent="0.4">
      <c r="A8" s="32"/>
      <c r="B8" s="20" t="str">
        <f>IF('PLAN DE ACCIÓN'!E10=0,"",'PLAN DE ACCIÓN'!E10)</f>
        <v>Indebida liquidación de tasa, sobretasa o tributo por posible desconocimiento en la interpretación, aplicación y/o vigencia de las normas correspondientes.</v>
      </c>
      <c r="C8" s="20">
        <f>IF('PLAN DE ACCIÓN'!K10=0,"",'PLAN DE ACCIÓN'!K10)</f>
        <v>1</v>
      </c>
      <c r="D8" s="20" t="str">
        <f>IF(IF(+'PLAN DE ACCIÓN'!M10=0,'PLAN DE ACCIÓN'!L10,'PLAN DE ACCIÓN'!M10)=0,"",IF(+'PLAN DE ACCIÓN'!M10=0,'PLAN DE ACCIÓN'!L10,'PLAN DE ACCIÓN'!M10))</f>
        <v>Capacitación presencial</v>
      </c>
      <c r="E8" s="33" t="s">
        <v>2522</v>
      </c>
      <c r="F8" s="33" t="s">
        <v>2523</v>
      </c>
      <c r="G8" s="19" t="str">
        <f>+IF(AND(E8&lt;&gt;"",F8&lt;&gt;""),"( "&amp;E8&amp;" / "&amp;F8&amp;" ) * 100","(Numerador / Denominador )*100")</f>
        <v>( Número de capacitaciones realizadas en el periodo 2022 - 2023  / Número de capacitaciones programadas en el periodo 2022 - 2023  ) * 100</v>
      </c>
      <c r="H8" s="106"/>
      <c r="I8" s="106"/>
      <c r="J8" s="57" t="str">
        <f t="shared" ref="J8" si="0">IFERROR(H8/I8,"")</f>
        <v/>
      </c>
      <c r="K8" s="113"/>
      <c r="L8" s="104"/>
      <c r="M8" s="104"/>
      <c r="N8" s="23" t="str">
        <f t="shared" ref="N8" si="1">IFERROR(L8/M8,"")</f>
        <v/>
      </c>
      <c r="O8" s="112"/>
      <c r="P8" s="23" t="str">
        <f t="shared" ref="P8" si="2">+IFERROR(AVERAGE(J8,N8),"")</f>
        <v/>
      </c>
      <c r="Q8" s="110"/>
    </row>
    <row r="9" spans="1:17" ht="165" customHeight="1" x14ac:dyDescent="0.4">
      <c r="A9" s="32"/>
      <c r="B9" s="20" t="str">
        <f>IF('PLAN DE ACCIÓN'!E11=0,"",'PLAN DE ACCIÓN'!E11)</f>
        <v>Proceso acción de repetición que cobraba sumas de dinero que debieron ser pagadas por razón de condena judicial por la ilegalidad en la expedición de acto administrativo que dio por terminado  nombramiento en provisionalidad. Según el Tribunal de Segunda instancia, en el caso "... concluye la Sala que, no se configuró el elemento subjetivo referido a la culpa grave en la conducta reprochada a la demandada como causa eficiente y determinante del reconocimiento indemnizatorio efectuado por la entidad demandante, con ocasión de la condena impuesta por esta Jurisdicción y por cuyo pago pretendió repetir en ejercicio del presente medio de control contra la señora Esperanza Castillo Ortiz, razón por la que, se revocará la sentencia de primera instancia y en su lugar, se denegarán las pretensiones de la demanda."</v>
      </c>
      <c r="C9" s="20">
        <f>IF('PLAN DE ACCIÓN'!K11=0,"",'PLAN DE ACCIÓN'!K11)</f>
        <v>1</v>
      </c>
      <c r="D9" s="20" t="str">
        <f>IF(IF(+'PLAN DE ACCIÓN'!M11=0,'PLAN DE ACCIÓN'!L11,'PLAN DE ACCIÓN'!M11)=0,"",IF(+'PLAN DE ACCIÓN'!M11=0,'PLAN DE ACCIÓN'!L11,'PLAN DE ACCIÓN'!M11))</f>
        <v>Capacitación presencial</v>
      </c>
      <c r="E9" s="33" t="s">
        <v>2524</v>
      </c>
      <c r="F9" s="33" t="s">
        <v>2523</v>
      </c>
      <c r="G9" s="19" t="str">
        <f t="shared" ref="G9:G37" si="3">+IF(AND(E9&lt;&gt;"",F9&lt;&gt;""),"( "&amp;E9&amp;" / "&amp;F9&amp;" ) * 100","(Numerador / Denominador )*100")</f>
        <v>( Número de capacitaciones realizadas en el periodo 2022 - 2023  / Número de capacitaciones programadas en el periodo 2022 - 2023  ) * 100</v>
      </c>
      <c r="H9" s="106"/>
      <c r="I9" s="106"/>
      <c r="J9" s="57" t="str">
        <f t="shared" ref="J9:J37" si="4">IFERROR(H9/I9,"")</f>
        <v/>
      </c>
      <c r="K9" s="113"/>
      <c r="L9" s="104"/>
      <c r="M9" s="104"/>
      <c r="N9" s="23" t="str">
        <f t="shared" ref="N9:N37" si="5">IFERROR(L9/M9,"")</f>
        <v/>
      </c>
      <c r="O9" s="112"/>
      <c r="P9" s="23" t="str">
        <f t="shared" ref="P9:P37" si="6">+IFERROR(AVERAGE(J9,N9),"")</f>
        <v/>
      </c>
      <c r="Q9" s="110"/>
    </row>
    <row r="10" spans="1:17" ht="165" customHeight="1" x14ac:dyDescent="0.4">
      <c r="A10" s="32"/>
      <c r="B10" s="20" t="str">
        <f>IF('PLAN DE ACCIÓN'!E12=0,"",'PLAN DE ACCIÓN'!E12)</f>
        <v/>
      </c>
      <c r="C10" s="20" t="str">
        <f>IF('PLAN DE ACCIÓN'!K12=0,"",'PLAN DE ACCIÓN'!K12)</f>
        <v/>
      </c>
      <c r="D10" s="20" t="str">
        <f>IF(IF(+'PLAN DE ACCIÓN'!M12=0,'PLAN DE ACCIÓN'!L12,'PLAN DE ACCIÓN'!M12)=0,"",IF(+'PLAN DE ACCIÓN'!M12=0,'PLAN DE ACCIÓN'!L12,'PLAN DE ACCIÓN'!M12))</f>
        <v/>
      </c>
      <c r="E10" s="33"/>
      <c r="F10" s="33"/>
      <c r="G10" s="19" t="str">
        <f t="shared" si="3"/>
        <v>(Numerador / Denominador )*100</v>
      </c>
      <c r="H10" s="106"/>
      <c r="I10" s="106"/>
      <c r="J10" s="57" t="str">
        <f t="shared" si="4"/>
        <v/>
      </c>
      <c r="K10" s="113"/>
      <c r="L10" s="104"/>
      <c r="M10" s="104"/>
      <c r="N10" s="23" t="str">
        <f t="shared" si="5"/>
        <v/>
      </c>
      <c r="O10" s="112"/>
      <c r="P10" s="23" t="str">
        <f t="shared" si="6"/>
        <v/>
      </c>
      <c r="Q10" s="110"/>
    </row>
    <row r="11" spans="1:17" ht="165" customHeight="1" x14ac:dyDescent="0.4">
      <c r="A11" s="32"/>
      <c r="B11" s="20" t="str">
        <f>IF('PLAN DE ACCIÓN'!E13=0,"",'PLAN DE ACCIÓN'!E13)</f>
        <v>Presunta irregularidad en la expedición de licencia de funcionamiento de relleno sanitario, por presunto incumplimiento a las normas, requisitos y prohibiciones para el ordenamiento del territorio. El demandante imputa la presunta la violación de normas sustantivas "Que es nula la resolución SGL número 0001121 del 27 de noviembre de 2014, a través de la cual otorgó Licencia Ambiental a la Empresa Rediba S.A., para que el municipio de Barrancabermeja, cuenta con un Relleno Sanitario Local y zonas aledañas, sustrayendo un terreno del Distrito Regional de Manejo Integrado D.R.M.I. de la Ciénaga San Silvestre, desconociendo esencialmente el principio de legalidad y los derechos constitucionales fundamentales al Ambiente Sano, diversidad e integridad del ambiente y áreas de especial importancia ecológica, art 78,79 y 80 de la Constitución Nacional."</v>
      </c>
      <c r="C11" s="20">
        <f>IF('PLAN DE ACCIÓN'!K13=0,"",'PLAN DE ACCIÓN'!K13)</f>
        <v>1</v>
      </c>
      <c r="D11" s="20" t="str">
        <f>IF(IF(+'PLAN DE ACCIÓN'!M13=0,'PLAN DE ACCIÓN'!L13,'PLAN DE ACCIÓN'!M13)=0,"",IF(+'PLAN DE ACCIÓN'!M13=0,'PLAN DE ACCIÓN'!L13,'PLAN DE ACCIÓN'!M13))</f>
        <v>Capacitación presencial</v>
      </c>
      <c r="E11" s="33" t="s">
        <v>2522</v>
      </c>
      <c r="F11" s="33" t="s">
        <v>2523</v>
      </c>
      <c r="G11" s="19" t="str">
        <f t="shared" si="3"/>
        <v>( Número de capacitaciones realizadas en el periodo 2022 - 2023  / Número de capacitaciones programadas en el periodo 2022 - 2023  ) * 100</v>
      </c>
      <c r="H11" s="106"/>
      <c r="I11" s="106"/>
      <c r="J11" s="57" t="str">
        <f t="shared" si="4"/>
        <v/>
      </c>
      <c r="K11" s="113"/>
      <c r="L11" s="104"/>
      <c r="M11" s="104"/>
      <c r="N11" s="23" t="str">
        <f t="shared" si="5"/>
        <v/>
      </c>
      <c r="O11" s="112"/>
      <c r="P11" s="23" t="str">
        <f t="shared" si="6"/>
        <v/>
      </c>
      <c r="Q11" s="110"/>
    </row>
    <row r="12" spans="1:17" ht="165" customHeight="1" x14ac:dyDescent="0.4">
      <c r="A12" s="32"/>
      <c r="B12" s="20" t="str">
        <f>IF('PLAN DE ACCIÓN'!E14=0,"",'PLAN DE ACCIÓN'!E14)</f>
        <v>Presunta ilegalidad en la expedición de actos administrativos que imponen sanción administrativa por violación a normas de protección ambiental, por haber operado la caducidad para imponer sanciones</v>
      </c>
      <c r="C12" s="20">
        <f>IF('PLAN DE ACCIÓN'!K14=0,"",'PLAN DE ACCIÓN'!K14)</f>
        <v>1</v>
      </c>
      <c r="D12" s="20" t="str">
        <f>IF(IF(+'PLAN DE ACCIÓN'!M14=0,'PLAN DE ACCIÓN'!L14,'PLAN DE ACCIÓN'!M14)=0,"",IF(+'PLAN DE ACCIÓN'!M14=0,'PLAN DE ACCIÓN'!L14,'PLAN DE ACCIÓN'!M14))</f>
        <v>Capacitación presencial</v>
      </c>
      <c r="E12" s="33" t="s">
        <v>2522</v>
      </c>
      <c r="F12" s="33" t="s">
        <v>2523</v>
      </c>
      <c r="G12" s="19" t="str">
        <f t="shared" si="3"/>
        <v>( Número de capacitaciones realizadas en el periodo 2022 - 2023  / Número de capacitaciones programadas en el periodo 2022 - 2023  ) * 100</v>
      </c>
      <c r="H12" s="106"/>
      <c r="I12" s="106"/>
      <c r="J12" s="57" t="str">
        <f t="shared" si="4"/>
        <v/>
      </c>
      <c r="K12" s="113"/>
      <c r="L12" s="104"/>
      <c r="M12" s="104"/>
      <c r="N12" s="23" t="str">
        <f t="shared" si="5"/>
        <v/>
      </c>
      <c r="O12" s="112"/>
      <c r="P12" s="23" t="str">
        <f t="shared" si="6"/>
        <v/>
      </c>
      <c r="Q12" s="110"/>
    </row>
    <row r="13" spans="1:17" ht="165" customHeight="1" x14ac:dyDescent="0.4">
      <c r="A13" s="32"/>
      <c r="B13" s="20" t="str">
        <f>IF('PLAN DE ACCIÓN'!E15=0,"",'PLAN DE ACCIÓN'!E15)</f>
        <v>Presunta ilegalidad en la expedición de actos administrativos que imponen sanción administrativa por cuanto se vulneró el derecho al debido proceso y de defensa, en la medida en que se pretermitió una etapa procesal que se contempla en la ley 1333 de 2009 como autónoma y con características propias</v>
      </c>
      <c r="C13" s="20">
        <f>IF('PLAN DE ACCIÓN'!K15=0,"",'PLAN DE ACCIÓN'!K15)</f>
        <v>1</v>
      </c>
      <c r="D13" s="20" t="str">
        <f>IF(IF(+'PLAN DE ACCIÓN'!M15=0,'PLAN DE ACCIÓN'!L15,'PLAN DE ACCIÓN'!M15)=0,"",IF(+'PLAN DE ACCIÓN'!M15=0,'PLAN DE ACCIÓN'!L15,'PLAN DE ACCIÓN'!M15))</f>
        <v>Capacitación presencial</v>
      </c>
      <c r="E13" s="33" t="s">
        <v>2525</v>
      </c>
      <c r="F13" s="33" t="s">
        <v>2526</v>
      </c>
      <c r="G13" s="19" t="str">
        <f t="shared" si="3"/>
        <v>( Número de capacitaciones realizadas en el periodo 2022 - 2023   / Número de capacitaciones programadas en el periodo 2022 - 2023   ) * 100</v>
      </c>
      <c r="H13" s="106"/>
      <c r="I13" s="106"/>
      <c r="J13" s="57" t="str">
        <f t="shared" si="4"/>
        <v/>
      </c>
      <c r="K13" s="113"/>
      <c r="L13" s="104"/>
      <c r="M13" s="104"/>
      <c r="N13" s="23" t="str">
        <f t="shared" si="5"/>
        <v/>
      </c>
      <c r="O13" s="112"/>
      <c r="P13" s="23" t="str">
        <f t="shared" si="6"/>
        <v/>
      </c>
      <c r="Q13" s="110"/>
    </row>
    <row r="14" spans="1:17" ht="165" customHeight="1" x14ac:dyDescent="0.4">
      <c r="A14" s="32"/>
      <c r="B14" s="20" t="str">
        <f>IF('PLAN DE ACCIÓN'!E16=0,"",'PLAN DE ACCIÓN'!E16)</f>
        <v>Presunto incumplimiento en la devolución de sumas pagadas en exceso, generado por la presunta mora en realizar el pago de lo reclamado.</v>
      </c>
      <c r="C14" s="20">
        <f>IF('PLAN DE ACCIÓN'!K16=0,"",'PLAN DE ACCIÓN'!K16)</f>
        <v>1</v>
      </c>
      <c r="D14" s="20" t="str">
        <f>IF(IF(+'PLAN DE ACCIÓN'!M16=0,'PLAN DE ACCIÓN'!L16,'PLAN DE ACCIÓN'!M16)=0,"",IF(+'PLAN DE ACCIÓN'!M16=0,'PLAN DE ACCIÓN'!L16,'PLAN DE ACCIÓN'!M16))</f>
        <v>Expedir y/o socializar recomendaciones en materia de devolución de saldos que sean reclamados</v>
      </c>
      <c r="E14" s="33" t="s">
        <v>2504</v>
      </c>
      <c r="F14" s="33" t="s">
        <v>2503</v>
      </c>
      <c r="G14" s="19" t="str">
        <f t="shared" si="3"/>
        <v>( Número de recomendaciones expedidas y/o socializadas en el periodo 2022-2023 / Número de recomendaciones planeadas a expedir y/o socializar en el periodo 2022-2023 ) * 100</v>
      </c>
      <c r="H14" s="106"/>
      <c r="I14" s="106"/>
      <c r="J14" s="57" t="str">
        <f t="shared" si="4"/>
        <v/>
      </c>
      <c r="K14" s="113"/>
      <c r="L14" s="104"/>
      <c r="M14" s="104"/>
      <c r="N14" s="23" t="str">
        <f t="shared" si="5"/>
        <v/>
      </c>
      <c r="O14" s="112"/>
      <c r="P14" s="23" t="str">
        <f t="shared" si="6"/>
        <v/>
      </c>
      <c r="Q14" s="110"/>
    </row>
    <row r="15" spans="1:17" ht="165" customHeight="1" x14ac:dyDescent="0.4">
      <c r="A15" s="32"/>
      <c r="B15" s="20" t="str">
        <f>IF('PLAN DE ACCIÓN'!E17=0,"",'PLAN DE ACCIÓN'!E17)</f>
        <v/>
      </c>
      <c r="C15" s="20" t="str">
        <f>IF('PLAN DE ACCIÓN'!K17=0,"",'PLAN DE ACCIÓN'!K17)</f>
        <v/>
      </c>
      <c r="D15" s="20" t="str">
        <f>IF(IF(+'PLAN DE ACCIÓN'!M17=0,'PLAN DE ACCIÓN'!L17,'PLAN DE ACCIÓN'!M17)=0,"",IF(+'PLAN DE ACCIÓN'!M17=0,'PLAN DE ACCIÓN'!L17,'PLAN DE ACCIÓN'!M17))</f>
        <v/>
      </c>
      <c r="E15" s="33"/>
      <c r="F15" s="33"/>
      <c r="G15" s="19" t="str">
        <f t="shared" si="3"/>
        <v>(Numerador / Denominador )*100</v>
      </c>
      <c r="H15" s="106"/>
      <c r="I15" s="106"/>
      <c r="J15" s="57" t="str">
        <f t="shared" si="4"/>
        <v/>
      </c>
      <c r="K15" s="113"/>
      <c r="L15" s="104"/>
      <c r="M15" s="104"/>
      <c r="N15" s="23" t="str">
        <f t="shared" si="5"/>
        <v/>
      </c>
      <c r="O15" s="112"/>
      <c r="P15" s="23" t="str">
        <f t="shared" si="6"/>
        <v/>
      </c>
      <c r="Q15" s="110"/>
    </row>
    <row r="16" spans="1:17" ht="165" customHeight="1" x14ac:dyDescent="0.4">
      <c r="A16" s="32"/>
      <c r="B16" s="20" t="str">
        <f>IF('PLAN DE ACCIÓN'!E18=0,"",'PLAN DE ACCIÓN'!E18)</f>
        <v/>
      </c>
      <c r="C16" s="20" t="str">
        <f>IF('PLAN DE ACCIÓN'!K18=0,"",'PLAN DE ACCIÓN'!K18)</f>
        <v/>
      </c>
      <c r="D16" s="20" t="str">
        <f>IF(IF(+'PLAN DE ACCIÓN'!M18=0,'PLAN DE ACCIÓN'!L18,'PLAN DE ACCIÓN'!M18)=0,"",IF(+'PLAN DE ACCIÓN'!M18=0,'PLAN DE ACCIÓN'!L18,'PLAN DE ACCIÓN'!M18))</f>
        <v/>
      </c>
      <c r="E16" s="33"/>
      <c r="F16" s="33"/>
      <c r="G16" s="19" t="str">
        <f t="shared" si="3"/>
        <v>(Numerador / Denominador )*100</v>
      </c>
      <c r="H16" s="106"/>
      <c r="I16" s="106"/>
      <c r="J16" s="57" t="str">
        <f t="shared" si="4"/>
        <v/>
      </c>
      <c r="K16" s="113"/>
      <c r="L16" s="104"/>
      <c r="M16" s="104"/>
      <c r="N16" s="23" t="str">
        <f t="shared" si="5"/>
        <v/>
      </c>
      <c r="O16" s="112"/>
      <c r="P16" s="23" t="str">
        <f t="shared" si="6"/>
        <v/>
      </c>
      <c r="Q16" s="110"/>
    </row>
    <row r="17" spans="1:17" ht="165" customHeight="1" x14ac:dyDescent="0.4">
      <c r="A17" s="32"/>
      <c r="B17" s="20" t="str">
        <f>IF('PLAN DE ACCIÓN'!E19=0,"",'PLAN DE ACCIÓN'!E19)</f>
        <v/>
      </c>
      <c r="C17" s="20" t="str">
        <f>IF('PLAN DE ACCIÓN'!K19=0,"",'PLAN DE ACCIÓN'!K19)</f>
        <v/>
      </c>
      <c r="D17" s="20" t="str">
        <f>IF(IF(+'PLAN DE ACCIÓN'!M19=0,'PLAN DE ACCIÓN'!L19,'PLAN DE ACCIÓN'!M19)=0,"",IF(+'PLAN DE ACCIÓN'!M19=0,'PLAN DE ACCIÓN'!L19,'PLAN DE ACCIÓN'!M19))</f>
        <v/>
      </c>
      <c r="E17" s="33"/>
      <c r="F17" s="33"/>
      <c r="G17" s="19" t="str">
        <f t="shared" si="3"/>
        <v>(Numerador / Denominador )*100</v>
      </c>
      <c r="H17" s="106"/>
      <c r="I17" s="106"/>
      <c r="J17" s="57" t="str">
        <f t="shared" si="4"/>
        <v/>
      </c>
      <c r="K17" s="113"/>
      <c r="L17" s="104"/>
      <c r="M17" s="104"/>
      <c r="N17" s="23" t="str">
        <f t="shared" si="5"/>
        <v/>
      </c>
      <c r="O17" s="112"/>
      <c r="P17" s="23" t="str">
        <f t="shared" si="6"/>
        <v/>
      </c>
      <c r="Q17" s="110"/>
    </row>
    <row r="18" spans="1:17" ht="165" customHeight="1" x14ac:dyDescent="0.4">
      <c r="A18" s="32"/>
      <c r="B18" s="20" t="str">
        <f>IF('PLAN DE ACCIÓN'!E20=0,"",'PLAN DE ACCIÓN'!E20)</f>
        <v/>
      </c>
      <c r="C18" s="20" t="str">
        <f>IF('PLAN DE ACCIÓN'!K20=0,"",'PLAN DE ACCIÓN'!K20)</f>
        <v/>
      </c>
      <c r="D18" s="20" t="str">
        <f>IF(IF(+'PLAN DE ACCIÓN'!M20=0,'PLAN DE ACCIÓN'!L20,'PLAN DE ACCIÓN'!M20)=0,"",IF(+'PLAN DE ACCIÓN'!M20=0,'PLAN DE ACCIÓN'!L20,'PLAN DE ACCIÓN'!M20))</f>
        <v/>
      </c>
      <c r="E18" s="33"/>
      <c r="F18" s="33"/>
      <c r="G18" s="19" t="str">
        <f t="shared" si="3"/>
        <v>(Numerador / Denominador )*100</v>
      </c>
      <c r="H18" s="106"/>
      <c r="I18" s="106"/>
      <c r="J18" s="57" t="str">
        <f t="shared" si="4"/>
        <v/>
      </c>
      <c r="K18" s="113"/>
      <c r="L18" s="104"/>
      <c r="M18" s="104"/>
      <c r="N18" s="23" t="str">
        <f t="shared" si="5"/>
        <v/>
      </c>
      <c r="O18" s="112"/>
      <c r="P18" s="23" t="str">
        <f t="shared" si="6"/>
        <v/>
      </c>
      <c r="Q18" s="110"/>
    </row>
    <row r="19" spans="1:17" ht="165" customHeight="1" x14ac:dyDescent="0.4">
      <c r="A19" s="32"/>
      <c r="B19" s="20" t="str">
        <f>IF('PLAN DE ACCIÓN'!E21=0,"",'PLAN DE ACCIÓN'!E21)</f>
        <v/>
      </c>
      <c r="C19" s="20" t="str">
        <f>IF('PLAN DE ACCIÓN'!K21=0,"",'PLAN DE ACCIÓN'!K21)</f>
        <v/>
      </c>
      <c r="D19" s="20" t="str">
        <f>IF(IF(+'PLAN DE ACCIÓN'!M21=0,'PLAN DE ACCIÓN'!L21,'PLAN DE ACCIÓN'!M21)=0,"",IF(+'PLAN DE ACCIÓN'!M21=0,'PLAN DE ACCIÓN'!L21,'PLAN DE ACCIÓN'!M21))</f>
        <v/>
      </c>
      <c r="E19" s="33"/>
      <c r="F19" s="33"/>
      <c r="G19" s="19" t="str">
        <f t="shared" si="3"/>
        <v>(Numerador / Denominador )*100</v>
      </c>
      <c r="H19" s="106"/>
      <c r="I19" s="106"/>
      <c r="J19" s="57" t="str">
        <f t="shared" si="4"/>
        <v/>
      </c>
      <c r="K19" s="113"/>
      <c r="L19" s="104"/>
      <c r="M19" s="104"/>
      <c r="N19" s="23" t="str">
        <f t="shared" si="5"/>
        <v/>
      </c>
      <c r="O19" s="112"/>
      <c r="P19" s="23" t="str">
        <f t="shared" si="6"/>
        <v/>
      </c>
      <c r="Q19" s="110"/>
    </row>
    <row r="20" spans="1:17" ht="165" customHeight="1" x14ac:dyDescent="0.4">
      <c r="A20" s="32"/>
      <c r="B20" s="20" t="str">
        <f>IF('PLAN DE ACCIÓN'!E22=0,"",'PLAN DE ACCIÓN'!E22)</f>
        <v/>
      </c>
      <c r="C20" s="20" t="str">
        <f>IF('PLAN DE ACCIÓN'!K22=0,"",'PLAN DE ACCIÓN'!K22)</f>
        <v/>
      </c>
      <c r="D20" s="20" t="str">
        <f>IF(IF(+'PLAN DE ACCIÓN'!M22=0,'PLAN DE ACCIÓN'!L22,'PLAN DE ACCIÓN'!M22)=0,"",IF(+'PLAN DE ACCIÓN'!M22=0,'PLAN DE ACCIÓN'!L22,'PLAN DE ACCIÓN'!M22))</f>
        <v/>
      </c>
      <c r="E20" s="33"/>
      <c r="F20" s="33"/>
      <c r="G20" s="19" t="str">
        <f t="shared" si="3"/>
        <v>(Numerador / Denominador )*100</v>
      </c>
      <c r="H20" s="106"/>
      <c r="I20" s="106"/>
      <c r="J20" s="57" t="str">
        <f t="shared" si="4"/>
        <v/>
      </c>
      <c r="K20" s="113"/>
      <c r="L20" s="104"/>
      <c r="M20" s="104"/>
      <c r="N20" s="23" t="str">
        <f t="shared" si="5"/>
        <v/>
      </c>
      <c r="O20" s="112"/>
      <c r="P20" s="23" t="str">
        <f t="shared" si="6"/>
        <v/>
      </c>
      <c r="Q20" s="110"/>
    </row>
    <row r="21" spans="1:17" ht="165" customHeight="1" x14ac:dyDescent="0.4">
      <c r="A21" s="32"/>
      <c r="B21" s="20" t="str">
        <f>IF('PLAN DE ACCIÓN'!E23=0,"",'PLAN DE ACCIÓN'!E23)</f>
        <v/>
      </c>
      <c r="C21" s="20" t="str">
        <f>IF('PLAN DE ACCIÓN'!K23=0,"",'PLAN DE ACCIÓN'!K23)</f>
        <v/>
      </c>
      <c r="D21" s="20" t="str">
        <f>IF(IF(+'PLAN DE ACCIÓN'!M23=0,'PLAN DE ACCIÓN'!L23,'PLAN DE ACCIÓN'!M23)=0,"",IF(+'PLAN DE ACCIÓN'!M23=0,'PLAN DE ACCIÓN'!L23,'PLAN DE ACCIÓN'!M23))</f>
        <v/>
      </c>
      <c r="E21" s="33"/>
      <c r="F21" s="33"/>
      <c r="G21" s="19" t="str">
        <f t="shared" si="3"/>
        <v>(Numerador / Denominador )*100</v>
      </c>
      <c r="H21" s="106"/>
      <c r="I21" s="106"/>
      <c r="J21" s="57" t="str">
        <f t="shared" si="4"/>
        <v/>
      </c>
      <c r="K21" s="113"/>
      <c r="L21" s="104"/>
      <c r="M21" s="104"/>
      <c r="N21" s="23" t="str">
        <f t="shared" si="5"/>
        <v/>
      </c>
      <c r="O21" s="112"/>
      <c r="P21" s="23" t="str">
        <f t="shared" si="6"/>
        <v/>
      </c>
      <c r="Q21" s="110"/>
    </row>
    <row r="22" spans="1:17" ht="165" customHeight="1" x14ac:dyDescent="0.4">
      <c r="A22" s="32"/>
      <c r="B22" s="20" t="str">
        <f>IF('PLAN DE ACCIÓN'!E24=0,"",'PLAN DE ACCIÓN'!E24)</f>
        <v/>
      </c>
      <c r="C22" s="20" t="str">
        <f>IF('PLAN DE ACCIÓN'!K24=0,"",'PLAN DE ACCIÓN'!K24)</f>
        <v/>
      </c>
      <c r="D22" s="20" t="str">
        <f>IF(IF(+'PLAN DE ACCIÓN'!M24=0,'PLAN DE ACCIÓN'!L24,'PLAN DE ACCIÓN'!M24)=0,"",IF(+'PLAN DE ACCIÓN'!M24=0,'PLAN DE ACCIÓN'!L24,'PLAN DE ACCIÓN'!M24))</f>
        <v/>
      </c>
      <c r="E22" s="33"/>
      <c r="F22" s="33"/>
      <c r="G22" s="19" t="str">
        <f t="shared" si="3"/>
        <v>(Numerador / Denominador )*100</v>
      </c>
      <c r="H22" s="106"/>
      <c r="I22" s="106"/>
      <c r="J22" s="57" t="str">
        <f t="shared" si="4"/>
        <v/>
      </c>
      <c r="K22" s="113"/>
      <c r="L22" s="104"/>
      <c r="M22" s="104"/>
      <c r="N22" s="23" t="str">
        <f t="shared" si="5"/>
        <v/>
      </c>
      <c r="O22" s="112"/>
      <c r="P22" s="23" t="str">
        <f t="shared" si="6"/>
        <v/>
      </c>
      <c r="Q22" s="110"/>
    </row>
    <row r="23" spans="1:17" ht="165" customHeight="1" x14ac:dyDescent="0.4">
      <c r="A23" s="32"/>
      <c r="B23" s="20" t="str">
        <f>IF('PLAN DE ACCIÓN'!E25=0,"",'PLAN DE ACCIÓN'!E25)</f>
        <v/>
      </c>
      <c r="C23" s="20" t="str">
        <f>IF('PLAN DE ACCIÓN'!K25=0,"",'PLAN DE ACCIÓN'!K25)</f>
        <v/>
      </c>
      <c r="D23" s="20" t="str">
        <f>IF(IF(+'PLAN DE ACCIÓN'!M25=0,'PLAN DE ACCIÓN'!L25,'PLAN DE ACCIÓN'!M25)=0,"",IF(+'PLAN DE ACCIÓN'!M25=0,'PLAN DE ACCIÓN'!L25,'PLAN DE ACCIÓN'!M25))</f>
        <v/>
      </c>
      <c r="E23" s="33"/>
      <c r="F23" s="33"/>
      <c r="G23" s="19" t="str">
        <f t="shared" si="3"/>
        <v>(Numerador / Denominador )*100</v>
      </c>
      <c r="H23" s="106"/>
      <c r="I23" s="106"/>
      <c r="J23" s="57" t="str">
        <f t="shared" si="4"/>
        <v/>
      </c>
      <c r="K23" s="113"/>
      <c r="L23" s="104"/>
      <c r="M23" s="104"/>
      <c r="N23" s="23" t="str">
        <f t="shared" si="5"/>
        <v/>
      </c>
      <c r="O23" s="112"/>
      <c r="P23" s="23" t="str">
        <f t="shared" si="6"/>
        <v/>
      </c>
      <c r="Q23" s="110"/>
    </row>
    <row r="24" spans="1:17" ht="165" customHeight="1" x14ac:dyDescent="0.4">
      <c r="A24" s="32"/>
      <c r="B24" s="20" t="str">
        <f>IF('PLAN DE ACCIÓN'!E26=0,"",'PLAN DE ACCIÓN'!E26)</f>
        <v/>
      </c>
      <c r="C24" s="20" t="str">
        <f>IF('PLAN DE ACCIÓN'!K26=0,"",'PLAN DE ACCIÓN'!K26)</f>
        <v/>
      </c>
      <c r="D24" s="20" t="str">
        <f>IF(IF(+'PLAN DE ACCIÓN'!M26=0,'PLAN DE ACCIÓN'!L26,'PLAN DE ACCIÓN'!M26)=0,"",IF(+'PLAN DE ACCIÓN'!M26=0,'PLAN DE ACCIÓN'!L26,'PLAN DE ACCIÓN'!M26))</f>
        <v/>
      </c>
      <c r="E24" s="33"/>
      <c r="F24" s="33"/>
      <c r="G24" s="19" t="str">
        <f t="shared" si="3"/>
        <v>(Numerador / Denominador )*100</v>
      </c>
      <c r="H24" s="106"/>
      <c r="I24" s="106"/>
      <c r="J24" s="57" t="str">
        <f t="shared" si="4"/>
        <v/>
      </c>
      <c r="K24" s="113"/>
      <c r="L24" s="104"/>
      <c r="M24" s="104"/>
      <c r="N24" s="23" t="str">
        <f t="shared" si="5"/>
        <v/>
      </c>
      <c r="O24" s="112"/>
      <c r="P24" s="23" t="str">
        <f t="shared" si="6"/>
        <v/>
      </c>
      <c r="Q24" s="110"/>
    </row>
    <row r="25" spans="1:17" ht="165" customHeight="1" x14ac:dyDescent="0.4">
      <c r="A25" s="32"/>
      <c r="B25" s="20" t="str">
        <f>IF('PLAN DE ACCIÓN'!E27=0,"",'PLAN DE ACCIÓN'!E27)</f>
        <v/>
      </c>
      <c r="C25" s="20" t="str">
        <f>IF('PLAN DE ACCIÓN'!K27=0,"",'PLAN DE ACCIÓN'!K27)</f>
        <v/>
      </c>
      <c r="D25" s="20" t="str">
        <f>IF(IF(+'PLAN DE ACCIÓN'!M27=0,'PLAN DE ACCIÓN'!L27,'PLAN DE ACCIÓN'!M27)=0,"",IF(+'PLAN DE ACCIÓN'!M27=0,'PLAN DE ACCIÓN'!L27,'PLAN DE ACCIÓN'!M27))</f>
        <v/>
      </c>
      <c r="E25" s="33"/>
      <c r="F25" s="33"/>
      <c r="G25" s="19" t="str">
        <f t="shared" si="3"/>
        <v>(Numerador / Denominador )*100</v>
      </c>
      <c r="H25" s="106"/>
      <c r="I25" s="106"/>
      <c r="J25" s="57" t="str">
        <f t="shared" si="4"/>
        <v/>
      </c>
      <c r="K25" s="113"/>
      <c r="L25" s="104"/>
      <c r="M25" s="104"/>
      <c r="N25" s="23" t="str">
        <f t="shared" si="5"/>
        <v/>
      </c>
      <c r="O25" s="112"/>
      <c r="P25" s="23" t="str">
        <f t="shared" si="6"/>
        <v/>
      </c>
      <c r="Q25" s="110"/>
    </row>
    <row r="26" spans="1:17" ht="165" customHeight="1" x14ac:dyDescent="0.4">
      <c r="A26" s="32"/>
      <c r="B26" s="20" t="str">
        <f>IF('PLAN DE ACCIÓN'!E28=0,"",'PLAN DE ACCIÓN'!E28)</f>
        <v/>
      </c>
      <c r="C26" s="20" t="str">
        <f>IF('PLAN DE ACCIÓN'!K28=0,"",'PLAN DE ACCIÓN'!K28)</f>
        <v/>
      </c>
      <c r="D26" s="20" t="str">
        <f>IF(IF(+'PLAN DE ACCIÓN'!M28=0,'PLAN DE ACCIÓN'!L28,'PLAN DE ACCIÓN'!M28)=0,"",IF(+'PLAN DE ACCIÓN'!M28=0,'PLAN DE ACCIÓN'!L28,'PLAN DE ACCIÓN'!M28))</f>
        <v/>
      </c>
      <c r="E26" s="33"/>
      <c r="F26" s="33"/>
      <c r="G26" s="19" t="str">
        <f t="shared" si="3"/>
        <v>(Numerador / Denominador )*100</v>
      </c>
      <c r="H26" s="106"/>
      <c r="I26" s="106"/>
      <c r="J26" s="57" t="str">
        <f t="shared" si="4"/>
        <v/>
      </c>
      <c r="K26" s="113"/>
      <c r="L26" s="104"/>
      <c r="M26" s="104"/>
      <c r="N26" s="23" t="str">
        <f t="shared" si="5"/>
        <v/>
      </c>
      <c r="O26" s="112"/>
      <c r="P26" s="23" t="str">
        <f t="shared" si="6"/>
        <v/>
      </c>
      <c r="Q26" s="110"/>
    </row>
    <row r="27" spans="1:17" ht="165" customHeight="1" x14ac:dyDescent="0.4">
      <c r="A27" s="32"/>
      <c r="B27" s="20" t="str">
        <f>IF('PLAN DE ACCIÓN'!E29=0,"",'PLAN DE ACCIÓN'!E29)</f>
        <v/>
      </c>
      <c r="C27" s="20" t="str">
        <f>IF('PLAN DE ACCIÓN'!K29=0,"",'PLAN DE ACCIÓN'!K29)</f>
        <v/>
      </c>
      <c r="D27" s="20" t="str">
        <f>IF(IF(+'PLAN DE ACCIÓN'!M29=0,'PLAN DE ACCIÓN'!L29,'PLAN DE ACCIÓN'!M29)=0,"",IF(+'PLAN DE ACCIÓN'!M29=0,'PLAN DE ACCIÓN'!L29,'PLAN DE ACCIÓN'!M29))</f>
        <v/>
      </c>
      <c r="E27" s="33"/>
      <c r="F27" s="33"/>
      <c r="G27" s="19" t="str">
        <f t="shared" si="3"/>
        <v>(Numerador / Denominador )*100</v>
      </c>
      <c r="H27" s="106"/>
      <c r="I27" s="106"/>
      <c r="J27" s="57" t="str">
        <f t="shared" si="4"/>
        <v/>
      </c>
      <c r="K27" s="113"/>
      <c r="L27" s="104"/>
      <c r="M27" s="104"/>
      <c r="N27" s="23" t="str">
        <f t="shared" si="5"/>
        <v/>
      </c>
      <c r="O27" s="112"/>
      <c r="P27" s="23" t="str">
        <f t="shared" si="6"/>
        <v/>
      </c>
      <c r="Q27" s="110"/>
    </row>
    <row r="28" spans="1:17" ht="165" customHeight="1" x14ac:dyDescent="0.4">
      <c r="A28" s="32"/>
      <c r="B28" s="20" t="str">
        <f>IF('PLAN DE ACCIÓN'!E30=0,"",'PLAN DE ACCIÓN'!E30)</f>
        <v/>
      </c>
      <c r="C28" s="20" t="str">
        <f>IF('PLAN DE ACCIÓN'!K30=0,"",'PLAN DE ACCIÓN'!K30)</f>
        <v/>
      </c>
      <c r="D28" s="20" t="str">
        <f>IF(IF(+'PLAN DE ACCIÓN'!M30=0,'PLAN DE ACCIÓN'!L30,'PLAN DE ACCIÓN'!M30)=0,"",IF(+'PLAN DE ACCIÓN'!M30=0,'PLAN DE ACCIÓN'!L30,'PLAN DE ACCIÓN'!M30))</f>
        <v/>
      </c>
      <c r="E28" s="33"/>
      <c r="F28" s="33"/>
      <c r="G28" s="19" t="str">
        <f t="shared" si="3"/>
        <v>(Numerador / Denominador )*100</v>
      </c>
      <c r="H28" s="106"/>
      <c r="I28" s="106"/>
      <c r="J28" s="57" t="str">
        <f t="shared" si="4"/>
        <v/>
      </c>
      <c r="K28" s="113"/>
      <c r="L28" s="104"/>
      <c r="M28" s="104"/>
      <c r="N28" s="23" t="str">
        <f t="shared" si="5"/>
        <v/>
      </c>
      <c r="O28" s="112"/>
      <c r="P28" s="23" t="str">
        <f t="shared" si="6"/>
        <v/>
      </c>
      <c r="Q28" s="110"/>
    </row>
    <row r="29" spans="1:17" ht="165" customHeight="1" x14ac:dyDescent="0.4">
      <c r="A29" s="32"/>
      <c r="B29" s="20" t="str">
        <f>IF('PLAN DE ACCIÓN'!E31=0,"",'PLAN DE ACCIÓN'!E31)</f>
        <v/>
      </c>
      <c r="C29" s="20" t="str">
        <f>IF('PLAN DE ACCIÓN'!K31=0,"",'PLAN DE ACCIÓN'!K31)</f>
        <v/>
      </c>
      <c r="D29" s="20" t="str">
        <f>IF(IF(+'PLAN DE ACCIÓN'!M31=0,'PLAN DE ACCIÓN'!L31,'PLAN DE ACCIÓN'!M31)=0,"",IF(+'PLAN DE ACCIÓN'!M31=0,'PLAN DE ACCIÓN'!L31,'PLAN DE ACCIÓN'!M31))</f>
        <v/>
      </c>
      <c r="E29" s="33"/>
      <c r="F29" s="33"/>
      <c r="G29" s="19" t="str">
        <f t="shared" si="3"/>
        <v>(Numerador / Denominador )*100</v>
      </c>
      <c r="H29" s="106"/>
      <c r="I29" s="106"/>
      <c r="J29" s="57" t="str">
        <f t="shared" si="4"/>
        <v/>
      </c>
      <c r="K29" s="113"/>
      <c r="L29" s="104"/>
      <c r="M29" s="104"/>
      <c r="N29" s="23" t="str">
        <f t="shared" si="5"/>
        <v/>
      </c>
      <c r="O29" s="112"/>
      <c r="P29" s="23" t="str">
        <f t="shared" si="6"/>
        <v/>
      </c>
      <c r="Q29" s="110"/>
    </row>
    <row r="30" spans="1:17" ht="165" customHeight="1" x14ac:dyDescent="0.4">
      <c r="A30" s="32"/>
      <c r="B30" s="20" t="str">
        <f>IF('PLAN DE ACCIÓN'!E32=0,"",'PLAN DE ACCIÓN'!E32)</f>
        <v/>
      </c>
      <c r="C30" s="20" t="str">
        <f>IF('PLAN DE ACCIÓN'!K32=0,"",'PLAN DE ACCIÓN'!K32)</f>
        <v/>
      </c>
      <c r="D30" s="20" t="str">
        <f>IF(IF(+'PLAN DE ACCIÓN'!M32=0,'PLAN DE ACCIÓN'!L32,'PLAN DE ACCIÓN'!M32)=0,"",IF(+'PLAN DE ACCIÓN'!M32=0,'PLAN DE ACCIÓN'!L32,'PLAN DE ACCIÓN'!M32))</f>
        <v/>
      </c>
      <c r="E30" s="33"/>
      <c r="F30" s="33"/>
      <c r="G30" s="19" t="str">
        <f t="shared" si="3"/>
        <v>(Numerador / Denominador )*100</v>
      </c>
      <c r="H30" s="106"/>
      <c r="I30" s="106"/>
      <c r="J30" s="57" t="str">
        <f t="shared" si="4"/>
        <v/>
      </c>
      <c r="K30" s="113"/>
      <c r="L30" s="104"/>
      <c r="M30" s="104"/>
      <c r="N30" s="23" t="str">
        <f t="shared" si="5"/>
        <v/>
      </c>
      <c r="O30" s="112"/>
      <c r="P30" s="23" t="str">
        <f t="shared" si="6"/>
        <v/>
      </c>
      <c r="Q30" s="110"/>
    </row>
    <row r="31" spans="1:17" ht="165" customHeight="1" x14ac:dyDescent="0.4">
      <c r="A31" s="32"/>
      <c r="B31" s="20" t="str">
        <f>IF('PLAN DE ACCIÓN'!E33=0,"",'PLAN DE ACCIÓN'!E33)</f>
        <v/>
      </c>
      <c r="C31" s="20" t="str">
        <f>IF('PLAN DE ACCIÓN'!K33=0,"",'PLAN DE ACCIÓN'!K33)</f>
        <v/>
      </c>
      <c r="D31" s="20" t="str">
        <f>IF(IF(+'PLAN DE ACCIÓN'!M33=0,'PLAN DE ACCIÓN'!L33,'PLAN DE ACCIÓN'!M33)=0,"",IF(+'PLAN DE ACCIÓN'!M33=0,'PLAN DE ACCIÓN'!L33,'PLAN DE ACCIÓN'!M33))</f>
        <v/>
      </c>
      <c r="E31" s="33"/>
      <c r="F31" s="33"/>
      <c r="G31" s="19" t="str">
        <f t="shared" si="3"/>
        <v>(Numerador / Denominador )*100</v>
      </c>
      <c r="H31" s="106"/>
      <c r="I31" s="106"/>
      <c r="J31" s="57" t="str">
        <f t="shared" si="4"/>
        <v/>
      </c>
      <c r="K31" s="113"/>
      <c r="L31" s="104"/>
      <c r="M31" s="104"/>
      <c r="N31" s="23" t="str">
        <f t="shared" si="5"/>
        <v/>
      </c>
      <c r="O31" s="112"/>
      <c r="P31" s="23" t="str">
        <f t="shared" si="6"/>
        <v/>
      </c>
      <c r="Q31" s="110"/>
    </row>
    <row r="32" spans="1:17" ht="165" customHeight="1" x14ac:dyDescent="0.4">
      <c r="A32" s="32"/>
      <c r="B32" s="20" t="str">
        <f>IF('PLAN DE ACCIÓN'!E34=0,"",'PLAN DE ACCIÓN'!E34)</f>
        <v/>
      </c>
      <c r="C32" s="20" t="str">
        <f>IF('PLAN DE ACCIÓN'!K34=0,"",'PLAN DE ACCIÓN'!K34)</f>
        <v/>
      </c>
      <c r="D32" s="20" t="str">
        <f>IF(IF(+'PLAN DE ACCIÓN'!M34=0,'PLAN DE ACCIÓN'!L34,'PLAN DE ACCIÓN'!M34)=0,"",IF(+'PLAN DE ACCIÓN'!M34=0,'PLAN DE ACCIÓN'!L34,'PLAN DE ACCIÓN'!M34))</f>
        <v/>
      </c>
      <c r="E32" s="33"/>
      <c r="F32" s="33"/>
      <c r="G32" s="19" t="str">
        <f t="shared" si="3"/>
        <v>(Numerador / Denominador )*100</v>
      </c>
      <c r="H32" s="106"/>
      <c r="I32" s="106"/>
      <c r="J32" s="57" t="str">
        <f t="shared" si="4"/>
        <v/>
      </c>
      <c r="K32" s="113"/>
      <c r="L32" s="104"/>
      <c r="M32" s="104"/>
      <c r="N32" s="23" t="str">
        <f t="shared" si="5"/>
        <v/>
      </c>
      <c r="O32" s="112"/>
      <c r="P32" s="23" t="str">
        <f t="shared" si="6"/>
        <v/>
      </c>
      <c r="Q32" s="110"/>
    </row>
    <row r="33" spans="1:17" ht="165" customHeight="1" x14ac:dyDescent="0.4">
      <c r="A33" s="32"/>
      <c r="B33" s="20" t="str">
        <f>IF('PLAN DE ACCIÓN'!E35=0,"",'PLAN DE ACCIÓN'!E35)</f>
        <v/>
      </c>
      <c r="C33" s="20" t="str">
        <f>IF('PLAN DE ACCIÓN'!K35=0,"",'PLAN DE ACCIÓN'!K35)</f>
        <v/>
      </c>
      <c r="D33" s="20" t="str">
        <f>IF(IF(+'PLAN DE ACCIÓN'!M35=0,'PLAN DE ACCIÓN'!L35,'PLAN DE ACCIÓN'!M35)=0,"",IF(+'PLAN DE ACCIÓN'!M35=0,'PLAN DE ACCIÓN'!L35,'PLAN DE ACCIÓN'!M35))</f>
        <v/>
      </c>
      <c r="E33" s="33"/>
      <c r="F33" s="33"/>
      <c r="G33" s="19" t="str">
        <f t="shared" si="3"/>
        <v>(Numerador / Denominador )*100</v>
      </c>
      <c r="H33" s="106"/>
      <c r="I33" s="106"/>
      <c r="J33" s="57" t="str">
        <f t="shared" si="4"/>
        <v/>
      </c>
      <c r="K33" s="113"/>
      <c r="L33" s="104"/>
      <c r="M33" s="104"/>
      <c r="N33" s="23" t="str">
        <f t="shared" si="5"/>
        <v/>
      </c>
      <c r="O33" s="112"/>
      <c r="P33" s="23" t="str">
        <f t="shared" si="6"/>
        <v/>
      </c>
      <c r="Q33" s="110"/>
    </row>
    <row r="34" spans="1:17" ht="165" customHeight="1" x14ac:dyDescent="0.4">
      <c r="A34" s="32"/>
      <c r="B34" s="20" t="str">
        <f>IF('PLAN DE ACCIÓN'!E36=0,"",'PLAN DE ACCIÓN'!E36)</f>
        <v/>
      </c>
      <c r="C34" s="20" t="str">
        <f>IF('PLAN DE ACCIÓN'!K36=0,"",'PLAN DE ACCIÓN'!K36)</f>
        <v/>
      </c>
      <c r="D34" s="20" t="str">
        <f>IF(IF(+'PLAN DE ACCIÓN'!M36=0,'PLAN DE ACCIÓN'!L36,'PLAN DE ACCIÓN'!M36)=0,"",IF(+'PLAN DE ACCIÓN'!M36=0,'PLAN DE ACCIÓN'!L36,'PLAN DE ACCIÓN'!M36))</f>
        <v/>
      </c>
      <c r="E34" s="33"/>
      <c r="F34" s="33"/>
      <c r="G34" s="19" t="str">
        <f t="shared" si="3"/>
        <v>(Numerador / Denominador )*100</v>
      </c>
      <c r="H34" s="106"/>
      <c r="I34" s="106"/>
      <c r="J34" s="57" t="str">
        <f t="shared" si="4"/>
        <v/>
      </c>
      <c r="K34" s="113"/>
      <c r="L34" s="104"/>
      <c r="M34" s="104"/>
      <c r="N34" s="23" t="str">
        <f t="shared" si="5"/>
        <v/>
      </c>
      <c r="O34" s="112"/>
      <c r="P34" s="23" t="str">
        <f t="shared" si="6"/>
        <v/>
      </c>
      <c r="Q34" s="110"/>
    </row>
    <row r="35" spans="1:17" ht="165" customHeight="1" x14ac:dyDescent="0.4">
      <c r="A35" s="32"/>
      <c r="B35" s="20" t="str">
        <f>IF('PLAN DE ACCIÓN'!E37=0,"",'PLAN DE ACCIÓN'!E37)</f>
        <v/>
      </c>
      <c r="C35" s="20" t="str">
        <f>IF('PLAN DE ACCIÓN'!K37=0,"",'PLAN DE ACCIÓN'!K37)</f>
        <v/>
      </c>
      <c r="D35" s="20" t="str">
        <f>IF(IF(+'PLAN DE ACCIÓN'!M37=0,'PLAN DE ACCIÓN'!L37,'PLAN DE ACCIÓN'!M37)=0,"",IF(+'PLAN DE ACCIÓN'!M37=0,'PLAN DE ACCIÓN'!L37,'PLAN DE ACCIÓN'!M37))</f>
        <v/>
      </c>
      <c r="E35" s="33"/>
      <c r="F35" s="33"/>
      <c r="G35" s="19" t="str">
        <f t="shared" si="3"/>
        <v>(Numerador / Denominador )*100</v>
      </c>
      <c r="H35" s="106"/>
      <c r="I35" s="106"/>
      <c r="J35" s="57" t="str">
        <f t="shared" si="4"/>
        <v/>
      </c>
      <c r="K35" s="113"/>
      <c r="L35" s="104"/>
      <c r="M35" s="104"/>
      <c r="N35" s="23" t="str">
        <f t="shared" si="5"/>
        <v/>
      </c>
      <c r="O35" s="112"/>
      <c r="P35" s="23" t="str">
        <f t="shared" si="6"/>
        <v/>
      </c>
      <c r="Q35" s="110"/>
    </row>
    <row r="36" spans="1:17" ht="165" customHeight="1" x14ac:dyDescent="0.4">
      <c r="A36" s="32"/>
      <c r="B36" s="20" t="str">
        <f>IF('PLAN DE ACCIÓN'!E38=0,"",'PLAN DE ACCIÓN'!E38)</f>
        <v/>
      </c>
      <c r="C36" s="20" t="str">
        <f>IF('PLAN DE ACCIÓN'!K38=0,"",'PLAN DE ACCIÓN'!K38)</f>
        <v/>
      </c>
      <c r="D36" s="20" t="str">
        <f>IF(IF(+'PLAN DE ACCIÓN'!M38=0,'PLAN DE ACCIÓN'!L38,'PLAN DE ACCIÓN'!M38)=0,"",IF(+'PLAN DE ACCIÓN'!M38=0,'PLAN DE ACCIÓN'!L38,'PLAN DE ACCIÓN'!M38))</f>
        <v/>
      </c>
      <c r="E36" s="33"/>
      <c r="F36" s="33"/>
      <c r="G36" s="19" t="str">
        <f t="shared" si="3"/>
        <v>(Numerador / Denominador )*100</v>
      </c>
      <c r="H36" s="106"/>
      <c r="I36" s="106"/>
      <c r="J36" s="57" t="str">
        <f t="shared" si="4"/>
        <v/>
      </c>
      <c r="K36" s="113"/>
      <c r="L36" s="104"/>
      <c r="M36" s="104"/>
      <c r="N36" s="23" t="str">
        <f t="shared" si="5"/>
        <v/>
      </c>
      <c r="O36" s="112"/>
      <c r="P36" s="23" t="str">
        <f t="shared" si="6"/>
        <v/>
      </c>
      <c r="Q36" s="110"/>
    </row>
    <row r="37" spans="1:17" ht="165" customHeight="1" x14ac:dyDescent="0.4">
      <c r="A37" s="32"/>
      <c r="B37" s="20" t="str">
        <f>IF('PLAN DE ACCIÓN'!E39=0,"",'PLAN DE ACCIÓN'!E39)</f>
        <v/>
      </c>
      <c r="C37" s="20" t="str">
        <f>IF('PLAN DE ACCIÓN'!K39=0,"",'PLAN DE ACCIÓN'!K39)</f>
        <v/>
      </c>
      <c r="D37" s="20" t="str">
        <f>IF(IF(+'PLAN DE ACCIÓN'!M39=0,'PLAN DE ACCIÓN'!L39,'PLAN DE ACCIÓN'!M39)=0,"",IF(+'PLAN DE ACCIÓN'!M39=0,'PLAN DE ACCIÓN'!L39,'PLAN DE ACCIÓN'!M39))</f>
        <v/>
      </c>
      <c r="E37" s="33"/>
      <c r="F37" s="33"/>
      <c r="G37" s="19" t="str">
        <f t="shared" si="3"/>
        <v>(Numerador / Denominador )*100</v>
      </c>
      <c r="H37" s="106"/>
      <c r="I37" s="106"/>
      <c r="J37" s="57" t="str">
        <f t="shared" si="4"/>
        <v/>
      </c>
      <c r="K37" s="113"/>
      <c r="L37" s="104"/>
      <c r="M37" s="104"/>
      <c r="N37" s="23" t="str">
        <f t="shared" si="5"/>
        <v/>
      </c>
      <c r="O37" s="112"/>
      <c r="P37" s="23" t="str">
        <f t="shared" si="6"/>
        <v/>
      </c>
      <c r="Q37" s="110"/>
    </row>
    <row r="63" spans="10:16" hidden="1" x14ac:dyDescent="0.25">
      <c r="J63" s="70" t="str">
        <f>IFERROR(AVERAGE(J8:J37),"")</f>
        <v/>
      </c>
      <c r="K63" s="70"/>
      <c r="N63" s="70" t="str">
        <f>IFERROR(AVERAGE(N8:N37),"")</f>
        <v/>
      </c>
      <c r="O63" s="70"/>
      <c r="P63" s="70" t="str">
        <f>IFERROR(AVERAGE(P8:P37),"")</f>
        <v/>
      </c>
    </row>
  </sheetData>
  <mergeCells count="11">
    <mergeCell ref="E5:G5"/>
    <mergeCell ref="B3:F3"/>
    <mergeCell ref="E6:G6"/>
    <mergeCell ref="P6:P7"/>
    <mergeCell ref="B5:D6"/>
    <mergeCell ref="Q6:Q7"/>
    <mergeCell ref="H5:Q5"/>
    <mergeCell ref="L6:O6"/>
    <mergeCell ref="H6:K6"/>
    <mergeCell ref="M3:N3"/>
    <mergeCell ref="P3:Q3"/>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showRowColHeaders="0" topLeftCell="A12" zoomScale="53" zoomScaleNormal="53" workbookViewId="0">
      <selection activeCell="B5" sqref="E10"/>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26.570312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23.25" x14ac:dyDescent="0.4">
      <c r="B3" s="193" t="s">
        <v>2400</v>
      </c>
      <c r="C3" s="193"/>
      <c r="D3" s="193"/>
      <c r="E3" s="32"/>
      <c r="F3" s="79"/>
      <c r="G3" s="80"/>
      <c r="H3" s="32"/>
      <c r="I3" s="32"/>
      <c r="J3" s="32"/>
      <c r="K3" s="32"/>
      <c r="L3" s="32"/>
      <c r="M3" s="32"/>
      <c r="N3" s="32"/>
      <c r="O3" s="32"/>
      <c r="P3" s="32"/>
    </row>
    <row r="4" spans="2:17" ht="23.25" x14ac:dyDescent="0.4">
      <c r="B4" s="61"/>
      <c r="C4" s="61"/>
      <c r="D4" s="61"/>
      <c r="E4" s="32"/>
      <c r="F4" s="32"/>
      <c r="G4" s="32"/>
      <c r="H4" s="32"/>
      <c r="I4" s="32"/>
      <c r="J4" s="32"/>
      <c r="K4" s="32"/>
      <c r="L4" s="32"/>
      <c r="M4" s="32"/>
      <c r="N4" s="32"/>
      <c r="O4" s="32"/>
      <c r="P4" s="32"/>
    </row>
    <row r="5" spans="2:17" ht="23.25" x14ac:dyDescent="0.25">
      <c r="B5" s="108" t="s">
        <v>2456</v>
      </c>
      <c r="C5" s="83"/>
      <c r="D5" s="83"/>
      <c r="E5" s="204" t="s">
        <v>2395</v>
      </c>
      <c r="F5" s="205"/>
      <c r="G5" s="206"/>
      <c r="H5" s="181" t="s">
        <v>2396</v>
      </c>
      <c r="I5" s="182"/>
      <c r="J5" s="182"/>
      <c r="K5" s="182"/>
      <c r="L5" s="182"/>
      <c r="M5" s="182"/>
      <c r="N5" s="182"/>
      <c r="O5" s="182"/>
      <c r="P5" s="182"/>
      <c r="Q5" s="183"/>
    </row>
    <row r="6" spans="2:17" ht="18.75" x14ac:dyDescent="0.4">
      <c r="B6" s="32"/>
      <c r="C6" s="32"/>
      <c r="D6" s="32"/>
      <c r="E6" s="207" t="s">
        <v>1538</v>
      </c>
      <c r="F6" s="208"/>
      <c r="G6" s="209"/>
      <c r="H6" s="187" t="s">
        <v>2397</v>
      </c>
      <c r="I6" s="188"/>
      <c r="J6" s="188"/>
      <c r="K6" s="186"/>
      <c r="L6" s="184" t="s">
        <v>2398</v>
      </c>
      <c r="M6" s="185"/>
      <c r="N6" s="185"/>
      <c r="O6" s="186"/>
      <c r="P6" s="210" t="s">
        <v>2399</v>
      </c>
      <c r="Q6" s="203" t="s">
        <v>2466</v>
      </c>
    </row>
    <row r="7" spans="2:17" ht="37.5" x14ac:dyDescent="0.25">
      <c r="B7" s="53" t="s">
        <v>1524</v>
      </c>
      <c r="C7" s="53" t="s">
        <v>2401</v>
      </c>
      <c r="D7" s="53" t="s">
        <v>1492</v>
      </c>
      <c r="E7" s="52" t="s">
        <v>2402</v>
      </c>
      <c r="F7" s="52" t="s">
        <v>2403</v>
      </c>
      <c r="G7" s="53" t="s">
        <v>1479</v>
      </c>
      <c r="H7" s="63" t="s">
        <v>1480</v>
      </c>
      <c r="I7" s="63" t="s">
        <v>1481</v>
      </c>
      <c r="J7" s="63" t="s">
        <v>1482</v>
      </c>
      <c r="K7" s="63" t="s">
        <v>2465</v>
      </c>
      <c r="L7" s="58" t="s">
        <v>1480</v>
      </c>
      <c r="M7" s="58" t="s">
        <v>1481</v>
      </c>
      <c r="N7" s="58" t="s">
        <v>1482</v>
      </c>
      <c r="O7" s="58" t="s">
        <v>2465</v>
      </c>
      <c r="P7" s="198"/>
      <c r="Q7" s="180"/>
    </row>
    <row r="8" spans="2:17" ht="165" customHeight="1" x14ac:dyDescent="0.25">
      <c r="B8" s="20" t="str">
        <f>IF('PLAN DE ACCIÓN'!E10=0,"",'PLAN DE ACCIÓN'!E10)</f>
        <v>Indebida liquidación de tasa, sobretasa o tributo por posible desconocimiento en la interpretación, aplicación y/o vigencia de las normas correspondientes.</v>
      </c>
      <c r="C8" s="20">
        <f>IF('PLAN DE ACCIÓN'!F10=0,"",'PLAN DE ACCIÓN'!F10)</f>
        <v>1</v>
      </c>
      <c r="D8" s="20" t="str">
        <f>IF(IF(+'PLAN DE ACCIÓN'!H10=0,'PLAN DE ACCIÓN'!G10,'PLAN DE ACCIÓN'!H10)=0,"",IF(+'PLAN DE ACCIÓN'!H10=0,'PLAN DE ACCIÓN'!G10,'PLAN DE ACCIÓN'!H10))</f>
        <v>Fijar Lineamientos</v>
      </c>
      <c r="E8" s="33" t="s">
        <v>2527</v>
      </c>
      <c r="F8" s="33" t="s">
        <v>2528</v>
      </c>
      <c r="G8" s="19" t="str">
        <f>+IF(AND(E8&lt;&gt;"",F8&lt;&gt;""),"( "&amp;E8&amp;" / "&amp;F8&amp;" ) * 100","(Numerador / Denominador )*100")</f>
        <v>( Número de lineamientos proferidos en los años 2022 y 2023 / Número de lineamientos programados para los años 2022 y 2023 ) * 100</v>
      </c>
      <c r="H8" s="106"/>
      <c r="I8" s="106"/>
      <c r="J8" s="23" t="str">
        <f>IFERROR(H8/I8,"")</f>
        <v/>
      </c>
      <c r="K8" s="113"/>
      <c r="L8" s="104"/>
      <c r="M8" s="104"/>
      <c r="N8" s="105" t="str">
        <f>IFERROR(L8/M8,"")</f>
        <v/>
      </c>
      <c r="O8" s="114"/>
      <c r="P8" s="105" t="str">
        <f>+IFERROR(AVERAGE(N8,J8),"")</f>
        <v/>
      </c>
      <c r="Q8" s="110"/>
    </row>
    <row r="9" spans="2:17" ht="165" customHeight="1" x14ac:dyDescent="0.25">
      <c r="B9" s="20"/>
      <c r="C9" s="20">
        <f>IF('PLAN DE ACCIÓN'!F11=0,"",'PLAN DE ACCIÓN'!F11)</f>
        <v>1</v>
      </c>
      <c r="D9" s="20" t="str">
        <f>IF(IF(+'PLAN DE ACCIÓN'!H11=0,'PLAN DE ACCIÓN'!G11,'PLAN DE ACCIÓN'!H11)=0,"",IF(+'PLAN DE ACCIÓN'!H11=0,'PLAN DE ACCIÓN'!G11,'PLAN DE ACCIÓN'!H11))</f>
        <v>Fijar Lineamientos</v>
      </c>
      <c r="E9" s="33" t="s">
        <v>2527</v>
      </c>
      <c r="F9" s="33" t="s">
        <v>2528</v>
      </c>
      <c r="G9" s="19" t="str">
        <f t="shared" ref="G9:G37" si="0">+IF(AND(E9&lt;&gt;"",F9&lt;&gt;""),"( "&amp;E9&amp;" / "&amp;F9&amp;" ) * 100","(Numerador / Denominador )*100")</f>
        <v>( Número de lineamientos proferidos en los años 2022 y 2023 / Número de lineamientos programados para los años 2022 y 2023 ) * 100</v>
      </c>
      <c r="H9" s="106"/>
      <c r="I9" s="106"/>
      <c r="J9" s="23" t="str">
        <f t="shared" ref="J9:J37" si="1">IFERROR(H9/I9,"")</f>
        <v/>
      </c>
      <c r="K9" s="113"/>
      <c r="L9" s="104"/>
      <c r="M9" s="104"/>
      <c r="N9" s="105" t="str">
        <f t="shared" ref="N9:N37" si="2">IFERROR(L9/M9,"")</f>
        <v/>
      </c>
      <c r="O9" s="114"/>
      <c r="P9" s="105" t="str">
        <f t="shared" ref="P9:P37" si="3">+IFERROR(AVERAGE(N9,J9),"")</f>
        <v/>
      </c>
      <c r="Q9" s="110"/>
    </row>
    <row r="10" spans="2:17" ht="165" customHeight="1" x14ac:dyDescent="0.25">
      <c r="B10" s="20"/>
      <c r="C10" s="20" t="str">
        <f>IF('PLAN DE ACCIÓN'!F12=0,"",'PLAN DE ACCIÓN'!F12)</f>
        <v/>
      </c>
      <c r="D10" s="20" t="str">
        <f>IF(IF(+'PLAN DE ACCIÓN'!H12=0,'PLAN DE ACCIÓN'!G12,'PLAN DE ACCIÓN'!H12)=0,"",IF(+'PLAN DE ACCIÓN'!H12=0,'PLAN DE ACCIÓN'!G12,'PLAN DE ACCIÓN'!H12))</f>
        <v/>
      </c>
      <c r="E10" s="33"/>
      <c r="F10" s="33"/>
      <c r="G10" s="19" t="str">
        <f t="shared" si="0"/>
        <v>(Numerador / Denominador )*100</v>
      </c>
      <c r="H10" s="106"/>
      <c r="I10" s="106"/>
      <c r="J10" s="23" t="str">
        <f t="shared" si="1"/>
        <v/>
      </c>
      <c r="K10" s="113"/>
      <c r="L10" s="104"/>
      <c r="M10" s="104"/>
      <c r="N10" s="105" t="str">
        <f t="shared" si="2"/>
        <v/>
      </c>
      <c r="O10" s="114"/>
      <c r="P10" s="105" t="str">
        <f t="shared" si="3"/>
        <v/>
      </c>
      <c r="Q10" s="110"/>
    </row>
    <row r="11" spans="2:17" ht="165" customHeight="1" x14ac:dyDescent="0.25">
      <c r="B11" s="20"/>
      <c r="C11" s="20">
        <f>IF('PLAN DE ACCIÓN'!F13=0,"",'PLAN DE ACCIÓN'!F13)</f>
        <v>1</v>
      </c>
      <c r="D11" s="20" t="str">
        <f>IF(IF(+'PLAN DE ACCIÓN'!H13=0,'PLAN DE ACCIÓN'!G13,'PLAN DE ACCIÓN'!H13)=0,"",IF(+'PLAN DE ACCIÓN'!H13=0,'PLAN DE ACCIÓN'!G13,'PLAN DE ACCIÓN'!H13))</f>
        <v>Fijar Lineamientos</v>
      </c>
      <c r="E11" s="33" t="s">
        <v>2527</v>
      </c>
      <c r="F11" s="33" t="s">
        <v>2528</v>
      </c>
      <c r="G11" s="19" t="str">
        <f t="shared" si="0"/>
        <v>( Número de lineamientos proferidos en los años 2022 y 2023 / Número de lineamientos programados para los años 2022 y 2023 ) * 100</v>
      </c>
      <c r="H11" s="106"/>
      <c r="I11" s="106"/>
      <c r="J11" s="23" t="str">
        <f t="shared" si="1"/>
        <v/>
      </c>
      <c r="K11" s="113"/>
      <c r="L11" s="104"/>
      <c r="M11" s="104"/>
      <c r="N11" s="105" t="str">
        <f t="shared" si="2"/>
        <v/>
      </c>
      <c r="O11" s="114"/>
      <c r="P11" s="105" t="str">
        <f t="shared" si="3"/>
        <v/>
      </c>
      <c r="Q11" s="110"/>
    </row>
    <row r="12" spans="2:17" ht="165" customHeight="1" x14ac:dyDescent="0.25">
      <c r="B12" s="20"/>
      <c r="C12" s="20">
        <f>IF('PLAN DE ACCIÓN'!F14=0,"",'PLAN DE ACCIÓN'!F14)</f>
        <v>1</v>
      </c>
      <c r="D12" s="20" t="str">
        <f>IF(IF(+'PLAN DE ACCIÓN'!H14=0,'PLAN DE ACCIÓN'!G14,'PLAN DE ACCIÓN'!H14)=0,"",IF(+'PLAN DE ACCIÓN'!H14=0,'PLAN DE ACCIÓN'!G14,'PLAN DE ACCIÓN'!H14))</f>
        <v>Fijar Lineamientos</v>
      </c>
      <c r="E12" s="33" t="s">
        <v>2527</v>
      </c>
      <c r="F12" s="33" t="s">
        <v>2528</v>
      </c>
      <c r="G12" s="19" t="str">
        <f t="shared" si="0"/>
        <v>( Número de lineamientos proferidos en los años 2022 y 2023 / Número de lineamientos programados para los años 2022 y 2023 ) * 100</v>
      </c>
      <c r="H12" s="106"/>
      <c r="I12" s="106"/>
      <c r="J12" s="23" t="str">
        <f t="shared" si="1"/>
        <v/>
      </c>
      <c r="K12" s="113"/>
      <c r="L12" s="104"/>
      <c r="M12" s="104"/>
      <c r="N12" s="105" t="str">
        <f t="shared" si="2"/>
        <v/>
      </c>
      <c r="O12" s="114"/>
      <c r="P12" s="105" t="str">
        <f t="shared" si="3"/>
        <v/>
      </c>
      <c r="Q12" s="110"/>
    </row>
    <row r="13" spans="2:17" ht="165" customHeight="1" x14ac:dyDescent="0.25">
      <c r="B13" s="20"/>
      <c r="C13" s="20">
        <f>IF('PLAN DE ACCIÓN'!F15=0,"",'PLAN DE ACCIÓN'!F15)</f>
        <v>1</v>
      </c>
      <c r="D13" s="20" t="str">
        <f>IF(IF(+'PLAN DE ACCIÓN'!H15=0,'PLAN DE ACCIÓN'!G15,'PLAN DE ACCIÓN'!H15)=0,"",IF(+'PLAN DE ACCIÓN'!H15=0,'PLAN DE ACCIÓN'!G15,'PLAN DE ACCIÓN'!H15))</f>
        <v>Fijar Lineamientos</v>
      </c>
      <c r="E13" s="33" t="s">
        <v>2527</v>
      </c>
      <c r="F13" s="33" t="s">
        <v>2528</v>
      </c>
      <c r="G13" s="19" t="str">
        <f t="shared" si="0"/>
        <v>( Número de lineamientos proferidos en los años 2022 y 2023 / Número de lineamientos programados para los años 2022 y 2023 ) * 100</v>
      </c>
      <c r="H13" s="106"/>
      <c r="I13" s="106"/>
      <c r="J13" s="23" t="str">
        <f t="shared" si="1"/>
        <v/>
      </c>
      <c r="K13" s="113"/>
      <c r="L13" s="104"/>
      <c r="M13" s="104"/>
      <c r="N13" s="105" t="str">
        <f t="shared" si="2"/>
        <v/>
      </c>
      <c r="O13" s="114"/>
      <c r="P13" s="105" t="str">
        <f t="shared" si="3"/>
        <v/>
      </c>
      <c r="Q13" s="110"/>
    </row>
    <row r="14" spans="2:17" ht="165" customHeight="1" x14ac:dyDescent="0.25">
      <c r="B14" s="20"/>
      <c r="C14" s="20">
        <f>IF('PLAN DE ACCIÓN'!F16=0,"",'PLAN DE ACCIÓN'!F16)</f>
        <v>1</v>
      </c>
      <c r="D14" s="20" t="str">
        <f>IF(IF(+'PLAN DE ACCIÓN'!H16=0,'PLAN DE ACCIÓN'!G16,'PLAN DE ACCIÓN'!H16)=0,"",IF(+'PLAN DE ACCIÓN'!H16=0,'PLAN DE ACCIÓN'!G16,'PLAN DE ACCIÓN'!H16))</f>
        <v xml:space="preserve">MESAS DE TRABAJO </v>
      </c>
      <c r="E14" s="33" t="s">
        <v>2506</v>
      </c>
      <c r="F14" s="33" t="s">
        <v>2505</v>
      </c>
      <c r="G14" s="19" t="str">
        <f t="shared" si="0"/>
        <v>( Número de mesas de trabajo realizadas en el período 2022 y 2023 / Número de mesas de trabajo planeadas a realizar en el período 2022 y 2023 ) * 100</v>
      </c>
      <c r="H14" s="106"/>
      <c r="I14" s="106"/>
      <c r="J14" s="23" t="str">
        <f t="shared" si="1"/>
        <v/>
      </c>
      <c r="K14" s="113"/>
      <c r="L14" s="104"/>
      <c r="M14" s="104"/>
      <c r="N14" s="105" t="str">
        <f t="shared" si="2"/>
        <v/>
      </c>
      <c r="O14" s="114"/>
      <c r="P14" s="105" t="str">
        <f t="shared" si="3"/>
        <v/>
      </c>
      <c r="Q14" s="110"/>
    </row>
    <row r="15" spans="2:17" ht="165" customHeight="1" x14ac:dyDescent="0.25">
      <c r="B15" s="20"/>
      <c r="C15" s="20" t="str">
        <f>IF('PLAN DE ACCIÓN'!F17=0,"",'PLAN DE ACCIÓN'!F17)</f>
        <v/>
      </c>
      <c r="D15" s="20" t="str">
        <f>IF(IF(+'PLAN DE ACCIÓN'!H17=0,'PLAN DE ACCIÓN'!G17,'PLAN DE ACCIÓN'!H17)=0,"",IF(+'PLAN DE ACCIÓN'!H17=0,'PLAN DE ACCIÓN'!G17,'PLAN DE ACCIÓN'!H17))</f>
        <v/>
      </c>
      <c r="E15" s="33"/>
      <c r="F15" s="33"/>
      <c r="G15" s="19" t="str">
        <f t="shared" si="0"/>
        <v>(Numerador / Denominador )*100</v>
      </c>
      <c r="H15" s="106"/>
      <c r="I15" s="106"/>
      <c r="J15" s="23" t="str">
        <f t="shared" si="1"/>
        <v/>
      </c>
      <c r="K15" s="113"/>
      <c r="L15" s="104"/>
      <c r="M15" s="104"/>
      <c r="N15" s="105" t="str">
        <f t="shared" si="2"/>
        <v/>
      </c>
      <c r="O15" s="114"/>
      <c r="P15" s="105" t="str">
        <f t="shared" si="3"/>
        <v/>
      </c>
      <c r="Q15" s="110"/>
    </row>
    <row r="16" spans="2:17" ht="165" customHeight="1" x14ac:dyDescent="0.25">
      <c r="B16" s="20"/>
      <c r="C16" s="20" t="str">
        <f>IF('PLAN DE ACCIÓN'!F18=0,"",'PLAN DE ACCIÓN'!F18)</f>
        <v/>
      </c>
      <c r="D16" s="20" t="str">
        <f>IF(IF(+'PLAN DE ACCIÓN'!H18=0,'PLAN DE ACCIÓN'!G18,'PLAN DE ACCIÓN'!H18)=0,"",IF(+'PLAN DE ACCIÓN'!H18=0,'PLAN DE ACCIÓN'!G18,'PLAN DE ACCIÓN'!H18))</f>
        <v/>
      </c>
      <c r="E16" s="33"/>
      <c r="F16" s="33"/>
      <c r="G16" s="19" t="str">
        <f t="shared" si="0"/>
        <v>(Numerador / Denominador )*100</v>
      </c>
      <c r="H16" s="106"/>
      <c r="I16" s="106"/>
      <c r="J16" s="23" t="str">
        <f t="shared" si="1"/>
        <v/>
      </c>
      <c r="K16" s="113"/>
      <c r="L16" s="104"/>
      <c r="M16" s="104"/>
      <c r="N16" s="105" t="str">
        <f t="shared" si="2"/>
        <v/>
      </c>
      <c r="O16" s="114"/>
      <c r="P16" s="105" t="str">
        <f t="shared" si="3"/>
        <v/>
      </c>
      <c r="Q16" s="110"/>
    </row>
    <row r="17" spans="2:17" ht="165" customHeight="1" x14ac:dyDescent="0.25">
      <c r="B17" s="20"/>
      <c r="C17" s="20" t="str">
        <f>IF('PLAN DE ACCIÓN'!F19=0,"",'PLAN DE ACCIÓN'!F19)</f>
        <v/>
      </c>
      <c r="D17" s="20" t="str">
        <f>IF(IF(+'PLAN DE ACCIÓN'!H19=0,'PLAN DE ACCIÓN'!G19,'PLAN DE ACCIÓN'!H19)=0,"",IF(+'PLAN DE ACCIÓN'!H19=0,'PLAN DE ACCIÓN'!G19,'PLAN DE ACCIÓN'!H19))</f>
        <v/>
      </c>
      <c r="E17" s="33"/>
      <c r="F17" s="33"/>
      <c r="G17" s="19" t="str">
        <f t="shared" si="0"/>
        <v>(Numerador / Denominador )*100</v>
      </c>
      <c r="H17" s="106"/>
      <c r="I17" s="106"/>
      <c r="J17" s="23" t="str">
        <f t="shared" si="1"/>
        <v/>
      </c>
      <c r="K17" s="113"/>
      <c r="L17" s="104"/>
      <c r="M17" s="104"/>
      <c r="N17" s="105" t="str">
        <f t="shared" si="2"/>
        <v/>
      </c>
      <c r="O17" s="114"/>
      <c r="P17" s="105" t="str">
        <f t="shared" si="3"/>
        <v/>
      </c>
      <c r="Q17" s="110"/>
    </row>
    <row r="18" spans="2:17" ht="165" customHeight="1" x14ac:dyDescent="0.25">
      <c r="B18" s="20"/>
      <c r="C18" s="20" t="str">
        <f>IF('PLAN DE ACCIÓN'!F20=0,"",'PLAN DE ACCIÓN'!F20)</f>
        <v/>
      </c>
      <c r="D18" s="20" t="str">
        <f>IF(IF(+'PLAN DE ACCIÓN'!H20=0,'PLAN DE ACCIÓN'!G20,'PLAN DE ACCIÓN'!H20)=0,"",IF(+'PLAN DE ACCIÓN'!H20=0,'PLAN DE ACCIÓN'!G20,'PLAN DE ACCIÓN'!H20))</f>
        <v/>
      </c>
      <c r="E18" s="33"/>
      <c r="F18" s="33"/>
      <c r="G18" s="19" t="str">
        <f t="shared" si="0"/>
        <v>(Numerador / Denominador )*100</v>
      </c>
      <c r="H18" s="106"/>
      <c r="I18" s="106"/>
      <c r="J18" s="23" t="str">
        <f t="shared" si="1"/>
        <v/>
      </c>
      <c r="K18" s="113"/>
      <c r="L18" s="104"/>
      <c r="M18" s="104"/>
      <c r="N18" s="105" t="str">
        <f t="shared" si="2"/>
        <v/>
      </c>
      <c r="O18" s="114"/>
      <c r="P18" s="105" t="str">
        <f t="shared" si="3"/>
        <v/>
      </c>
      <c r="Q18" s="110"/>
    </row>
    <row r="19" spans="2:17" ht="165" customHeight="1" x14ac:dyDescent="0.25">
      <c r="B19" s="20" t="str">
        <f>IF('PLAN DE ACCIÓN'!E11=0,"",'PLAN DE ACCIÓN'!E11)</f>
        <v>Proceso acción de repetición que cobraba sumas de dinero que debieron ser pagadas por razón de condena judicial por la ilegalidad en la expedición de acto administrativo que dio por terminado  nombramiento en provisionalidad. Según el Tribunal de Segunda instancia, en el caso "... concluye la Sala que, no se configuró el elemento subjetivo referido a la culpa grave en la conducta reprochada a la demandada como causa eficiente y determinante del reconocimiento indemnizatorio efectuado por la entidad demandante, con ocasión de la condena impuesta por esta Jurisdicción y por cuyo pago pretendió repetir en ejercicio del presente medio de control contra la señora Esperanza Castillo Ortiz, razón por la que, se revocará la sentencia de primera instancia y en su lugar, se denegarán las pretensiones de la demanda."</v>
      </c>
      <c r="C19" s="20" t="str">
        <f>IF('PLAN DE ACCIÓN'!F21=0,"",'PLAN DE ACCIÓN'!F21)</f>
        <v/>
      </c>
      <c r="D19" s="20" t="str">
        <f>IF(IF(+'PLAN DE ACCIÓN'!H21=0,'PLAN DE ACCIÓN'!G21,'PLAN DE ACCIÓN'!H21)=0,"",IF(+'PLAN DE ACCIÓN'!H21=0,'PLAN DE ACCIÓN'!G21,'PLAN DE ACCIÓN'!H21))</f>
        <v/>
      </c>
      <c r="E19" s="33"/>
      <c r="F19" s="33"/>
      <c r="G19" s="19" t="str">
        <f t="shared" si="0"/>
        <v>(Numerador / Denominador )*100</v>
      </c>
      <c r="H19" s="106"/>
      <c r="I19" s="106"/>
      <c r="J19" s="23" t="str">
        <f t="shared" si="1"/>
        <v/>
      </c>
      <c r="K19" s="113"/>
      <c r="L19" s="104"/>
      <c r="M19" s="104"/>
      <c r="N19" s="105" t="str">
        <f t="shared" si="2"/>
        <v/>
      </c>
      <c r="O19" s="114"/>
      <c r="P19" s="105" t="str">
        <f t="shared" si="3"/>
        <v/>
      </c>
      <c r="Q19" s="110"/>
    </row>
    <row r="20" spans="2:17" ht="165" customHeight="1" x14ac:dyDescent="0.25">
      <c r="B20" s="20" t="str">
        <f>IF('PLAN DE ACCIÓN'!E12=0,"",'PLAN DE ACCIÓN'!E12)</f>
        <v/>
      </c>
      <c r="C20" s="20" t="str">
        <f>IF('PLAN DE ACCIÓN'!F22=0,"",'PLAN DE ACCIÓN'!F22)</f>
        <v/>
      </c>
      <c r="D20" s="20" t="str">
        <f>IF(IF(+'PLAN DE ACCIÓN'!H22=0,'PLAN DE ACCIÓN'!G22,'PLAN DE ACCIÓN'!H22)=0,"",IF(+'PLAN DE ACCIÓN'!H22=0,'PLAN DE ACCIÓN'!G22,'PLAN DE ACCIÓN'!H22))</f>
        <v/>
      </c>
      <c r="E20" s="33"/>
      <c r="F20" s="33"/>
      <c r="G20" s="19" t="str">
        <f t="shared" si="0"/>
        <v>(Numerador / Denominador )*100</v>
      </c>
      <c r="H20" s="106"/>
      <c r="I20" s="106"/>
      <c r="J20" s="23" t="str">
        <f t="shared" si="1"/>
        <v/>
      </c>
      <c r="K20" s="113"/>
      <c r="L20" s="104"/>
      <c r="M20" s="104"/>
      <c r="N20" s="105" t="str">
        <f t="shared" si="2"/>
        <v/>
      </c>
      <c r="O20" s="114"/>
      <c r="P20" s="105" t="str">
        <f t="shared" si="3"/>
        <v/>
      </c>
      <c r="Q20" s="110"/>
    </row>
    <row r="21" spans="2:17" ht="165" customHeight="1" x14ac:dyDescent="0.25">
      <c r="B21" s="20" t="str">
        <f>IF('PLAN DE ACCIÓN'!E13=0,"",'PLAN DE ACCIÓN'!E13)</f>
        <v>Presunta irregularidad en la expedición de licencia de funcionamiento de relleno sanitario, por presunto incumplimiento a las normas, requisitos y prohibiciones para el ordenamiento del territorio. El demandante imputa la presunta la violación de normas sustantivas "Que es nula la resolución SGL número 0001121 del 27 de noviembre de 2014, a través de la cual otorgó Licencia Ambiental a la Empresa Rediba S.A., para que el municipio de Barrancabermeja, cuenta con un Relleno Sanitario Local y zonas aledañas, sustrayendo un terreno del Distrito Regional de Manejo Integrado D.R.M.I. de la Ciénaga San Silvestre, desconociendo esencialmente el principio de legalidad y los derechos constitucionales fundamentales al Ambiente Sano, diversidad e integridad del ambiente y áreas de especial importancia ecológica, art 78,79 y 80 de la Constitución Nacional."</v>
      </c>
      <c r="C21" s="20" t="str">
        <f>IF('PLAN DE ACCIÓN'!F23=0,"",'PLAN DE ACCIÓN'!F23)</f>
        <v/>
      </c>
      <c r="D21" s="20" t="str">
        <f>IF(IF(+'PLAN DE ACCIÓN'!H23=0,'PLAN DE ACCIÓN'!G23,'PLAN DE ACCIÓN'!H23)=0,"",IF(+'PLAN DE ACCIÓN'!H23=0,'PLAN DE ACCIÓN'!G23,'PLAN DE ACCIÓN'!H23))</f>
        <v/>
      </c>
      <c r="E21" s="33"/>
      <c r="F21" s="33"/>
      <c r="G21" s="19" t="str">
        <f t="shared" si="0"/>
        <v>(Numerador / Denominador )*100</v>
      </c>
      <c r="H21" s="106"/>
      <c r="I21" s="106"/>
      <c r="J21" s="23" t="str">
        <f t="shared" si="1"/>
        <v/>
      </c>
      <c r="K21" s="113"/>
      <c r="L21" s="104"/>
      <c r="M21" s="104"/>
      <c r="N21" s="105" t="str">
        <f t="shared" si="2"/>
        <v/>
      </c>
      <c r="O21" s="114"/>
      <c r="P21" s="105" t="str">
        <f t="shared" si="3"/>
        <v/>
      </c>
      <c r="Q21" s="110"/>
    </row>
    <row r="22" spans="2:17" ht="165" customHeight="1" x14ac:dyDescent="0.25">
      <c r="B22" s="20" t="str">
        <f>IF('PLAN DE ACCIÓN'!E14=0,"",'PLAN DE ACCIÓN'!E14)</f>
        <v>Presunta ilegalidad en la expedición de actos administrativos que imponen sanción administrativa por violación a normas de protección ambiental, por haber operado la caducidad para imponer sanciones</v>
      </c>
      <c r="C22" s="20" t="str">
        <f>IF('PLAN DE ACCIÓN'!F24=0,"",'PLAN DE ACCIÓN'!F24)</f>
        <v/>
      </c>
      <c r="D22" s="20" t="str">
        <f>IF(IF(+'PLAN DE ACCIÓN'!H24=0,'PLAN DE ACCIÓN'!G24,'PLAN DE ACCIÓN'!H24)=0,"",IF(+'PLAN DE ACCIÓN'!H24=0,'PLAN DE ACCIÓN'!G24,'PLAN DE ACCIÓN'!H24))</f>
        <v/>
      </c>
      <c r="E22" s="33"/>
      <c r="F22" s="33"/>
      <c r="G22" s="19" t="str">
        <f t="shared" si="0"/>
        <v>(Numerador / Denominador )*100</v>
      </c>
      <c r="H22" s="106"/>
      <c r="I22" s="106"/>
      <c r="J22" s="23" t="str">
        <f t="shared" si="1"/>
        <v/>
      </c>
      <c r="K22" s="113"/>
      <c r="L22" s="104"/>
      <c r="M22" s="104"/>
      <c r="N22" s="105" t="str">
        <f t="shared" si="2"/>
        <v/>
      </c>
      <c r="O22" s="114"/>
      <c r="P22" s="105" t="str">
        <f t="shared" si="3"/>
        <v/>
      </c>
      <c r="Q22" s="110"/>
    </row>
    <row r="23" spans="2:17" ht="165" customHeight="1" x14ac:dyDescent="0.25">
      <c r="B23" s="20" t="str">
        <f>IF('PLAN DE ACCIÓN'!E15=0,"",'PLAN DE ACCIÓN'!E15)</f>
        <v>Presunta ilegalidad en la expedición de actos administrativos que imponen sanción administrativa por cuanto se vulneró el derecho al debido proceso y de defensa, en la medida en que se pretermitió una etapa procesal que se contempla en la ley 1333 de 2009 como autónoma y con características propias</v>
      </c>
      <c r="C23" s="20" t="str">
        <f>IF('PLAN DE ACCIÓN'!F25=0,"",'PLAN DE ACCIÓN'!F25)</f>
        <v/>
      </c>
      <c r="D23" s="20" t="str">
        <f>IF(IF(+'PLAN DE ACCIÓN'!H25=0,'PLAN DE ACCIÓN'!G25,'PLAN DE ACCIÓN'!H25)=0,"",IF(+'PLAN DE ACCIÓN'!H25=0,'PLAN DE ACCIÓN'!G25,'PLAN DE ACCIÓN'!H25))</f>
        <v/>
      </c>
      <c r="E23" s="33"/>
      <c r="F23" s="33"/>
      <c r="G23" s="19" t="str">
        <f t="shared" si="0"/>
        <v>(Numerador / Denominador )*100</v>
      </c>
      <c r="H23" s="106"/>
      <c r="I23" s="106"/>
      <c r="J23" s="23" t="str">
        <f t="shared" si="1"/>
        <v/>
      </c>
      <c r="K23" s="113"/>
      <c r="L23" s="104"/>
      <c r="M23" s="104"/>
      <c r="N23" s="105" t="str">
        <f t="shared" si="2"/>
        <v/>
      </c>
      <c r="O23" s="114"/>
      <c r="P23" s="105" t="str">
        <f t="shared" si="3"/>
        <v/>
      </c>
      <c r="Q23" s="110"/>
    </row>
    <row r="24" spans="2:17" ht="165" customHeight="1" x14ac:dyDescent="0.25">
      <c r="B24" s="20" t="str">
        <f>IF('PLAN DE ACCIÓN'!E16=0,"",'PLAN DE ACCIÓN'!E16)</f>
        <v>Presunto incumplimiento en la devolución de sumas pagadas en exceso, generado por la presunta mora en realizar el pago de lo reclamado.</v>
      </c>
      <c r="C24" s="20" t="str">
        <f>IF('PLAN DE ACCIÓN'!F26=0,"",'PLAN DE ACCIÓN'!F26)</f>
        <v/>
      </c>
      <c r="D24" s="20" t="str">
        <f>IF(IF(+'PLAN DE ACCIÓN'!H26=0,'PLAN DE ACCIÓN'!G26,'PLAN DE ACCIÓN'!H26)=0,"",IF(+'PLAN DE ACCIÓN'!H26=0,'PLAN DE ACCIÓN'!G26,'PLAN DE ACCIÓN'!H26))</f>
        <v/>
      </c>
      <c r="E24" s="33"/>
      <c r="F24" s="33"/>
      <c r="G24" s="19" t="str">
        <f t="shared" si="0"/>
        <v>(Numerador / Denominador )*100</v>
      </c>
      <c r="H24" s="106"/>
      <c r="I24" s="106"/>
      <c r="J24" s="23" t="str">
        <f t="shared" si="1"/>
        <v/>
      </c>
      <c r="K24" s="113"/>
      <c r="L24" s="104"/>
      <c r="M24" s="104"/>
      <c r="N24" s="105" t="str">
        <f t="shared" si="2"/>
        <v/>
      </c>
      <c r="O24" s="114"/>
      <c r="P24" s="105" t="str">
        <f t="shared" si="3"/>
        <v/>
      </c>
      <c r="Q24" s="110"/>
    </row>
    <row r="25" spans="2:17" ht="165" customHeight="1" x14ac:dyDescent="0.25">
      <c r="B25" s="20" t="str">
        <f>IF('PLAN DE ACCIÓN'!E17=0,"",'PLAN DE ACCIÓN'!E17)</f>
        <v/>
      </c>
      <c r="C25" s="20" t="str">
        <f>IF('PLAN DE ACCIÓN'!F27=0,"",'PLAN DE ACCIÓN'!F27)</f>
        <v/>
      </c>
      <c r="D25" s="20" t="str">
        <f>IF(IF(+'PLAN DE ACCIÓN'!H27=0,'PLAN DE ACCIÓN'!G27,'PLAN DE ACCIÓN'!H27)=0,"",IF(+'PLAN DE ACCIÓN'!H27=0,'PLAN DE ACCIÓN'!G27,'PLAN DE ACCIÓN'!H27))</f>
        <v/>
      </c>
      <c r="E25" s="33"/>
      <c r="F25" s="33"/>
      <c r="G25" s="19" t="str">
        <f t="shared" si="0"/>
        <v>(Numerador / Denominador )*100</v>
      </c>
      <c r="H25" s="106"/>
      <c r="I25" s="106"/>
      <c r="J25" s="23" t="str">
        <f t="shared" si="1"/>
        <v/>
      </c>
      <c r="K25" s="113"/>
      <c r="L25" s="104"/>
      <c r="M25" s="104"/>
      <c r="N25" s="105" t="str">
        <f t="shared" si="2"/>
        <v/>
      </c>
      <c r="O25" s="114"/>
      <c r="P25" s="105" t="str">
        <f t="shared" si="3"/>
        <v/>
      </c>
      <c r="Q25" s="110"/>
    </row>
    <row r="26" spans="2:17" ht="165" customHeight="1" x14ac:dyDescent="0.25">
      <c r="B26" s="20" t="str">
        <f>IF('PLAN DE ACCIÓN'!E18=0,"",'PLAN DE ACCIÓN'!E18)</f>
        <v/>
      </c>
      <c r="C26" s="20" t="str">
        <f>IF('PLAN DE ACCIÓN'!F28=0,"",'PLAN DE ACCIÓN'!F28)</f>
        <v/>
      </c>
      <c r="D26" s="20" t="str">
        <f>IF(IF(+'PLAN DE ACCIÓN'!H28=0,'PLAN DE ACCIÓN'!G28,'PLAN DE ACCIÓN'!H28)=0,"",IF(+'PLAN DE ACCIÓN'!H28=0,'PLAN DE ACCIÓN'!G28,'PLAN DE ACCIÓN'!H28))</f>
        <v/>
      </c>
      <c r="E26" s="33"/>
      <c r="F26" s="33"/>
      <c r="G26" s="19" t="str">
        <f t="shared" si="0"/>
        <v>(Numerador / Denominador )*100</v>
      </c>
      <c r="H26" s="106"/>
      <c r="I26" s="106"/>
      <c r="J26" s="23" t="str">
        <f t="shared" si="1"/>
        <v/>
      </c>
      <c r="K26" s="113"/>
      <c r="L26" s="104"/>
      <c r="M26" s="104"/>
      <c r="N26" s="105" t="str">
        <f t="shared" si="2"/>
        <v/>
      </c>
      <c r="O26" s="114"/>
      <c r="P26" s="105" t="str">
        <f t="shared" si="3"/>
        <v/>
      </c>
      <c r="Q26" s="110"/>
    </row>
    <row r="27" spans="2:17" ht="18.75" x14ac:dyDescent="0.25">
      <c r="B27" s="20" t="str">
        <f>IF('PLAN DE ACCIÓN'!E29=0,"",'PLAN DE ACCIÓN'!E29)</f>
        <v/>
      </c>
      <c r="C27" s="20" t="str">
        <f>IF('PLAN DE ACCIÓN'!F29=0,"",'PLAN DE ACCIÓN'!F29)</f>
        <v/>
      </c>
      <c r="D27" s="20" t="str">
        <f>IF(IF(+'PLAN DE ACCIÓN'!H29=0,'PLAN DE ACCIÓN'!G29,'PLAN DE ACCIÓN'!H29)=0,"",IF(+'PLAN DE ACCIÓN'!H29=0,'PLAN DE ACCIÓN'!G29,'PLAN DE ACCIÓN'!H29))</f>
        <v/>
      </c>
      <c r="E27" s="33"/>
      <c r="F27" s="33"/>
      <c r="G27" s="19" t="str">
        <f t="shared" si="0"/>
        <v>(Numerador / Denominador )*100</v>
      </c>
      <c r="H27" s="106"/>
      <c r="I27" s="106"/>
      <c r="J27" s="23" t="str">
        <f t="shared" si="1"/>
        <v/>
      </c>
      <c r="K27" s="113"/>
      <c r="L27" s="104"/>
      <c r="M27" s="104"/>
      <c r="N27" s="105" t="str">
        <f t="shared" si="2"/>
        <v/>
      </c>
      <c r="O27" s="114"/>
      <c r="P27" s="105" t="str">
        <f t="shared" si="3"/>
        <v/>
      </c>
      <c r="Q27" s="110"/>
    </row>
    <row r="28" spans="2:17" ht="18.75" x14ac:dyDescent="0.25">
      <c r="B28" s="20" t="str">
        <f>IF('PLAN DE ACCIÓN'!E30=0,"",'PLAN DE ACCIÓN'!E30)</f>
        <v/>
      </c>
      <c r="C28" s="20" t="str">
        <f>IF('PLAN DE ACCIÓN'!F30=0,"",'PLAN DE ACCIÓN'!F30)</f>
        <v/>
      </c>
      <c r="D28" s="20" t="str">
        <f>IF(IF(+'PLAN DE ACCIÓN'!H30=0,'PLAN DE ACCIÓN'!G30,'PLAN DE ACCIÓN'!H30)=0,"",IF(+'PLAN DE ACCIÓN'!H30=0,'PLAN DE ACCIÓN'!G30,'PLAN DE ACCIÓN'!H30))</f>
        <v/>
      </c>
      <c r="E28" s="33"/>
      <c r="F28" s="33"/>
      <c r="G28" s="19" t="str">
        <f t="shared" si="0"/>
        <v>(Numerador / Denominador )*100</v>
      </c>
      <c r="H28" s="106"/>
      <c r="I28" s="106"/>
      <c r="J28" s="23" t="str">
        <f t="shared" si="1"/>
        <v/>
      </c>
      <c r="K28" s="113"/>
      <c r="L28" s="104"/>
      <c r="M28" s="104"/>
      <c r="N28" s="105" t="str">
        <f t="shared" si="2"/>
        <v/>
      </c>
      <c r="O28" s="114"/>
      <c r="P28" s="105" t="str">
        <f t="shared" si="3"/>
        <v/>
      </c>
      <c r="Q28" s="110"/>
    </row>
    <row r="29" spans="2:17" ht="18.75" x14ac:dyDescent="0.25">
      <c r="B29" s="20" t="str">
        <f>IF('PLAN DE ACCIÓN'!E31=0,"",'PLAN DE ACCIÓN'!E31)</f>
        <v/>
      </c>
      <c r="C29" s="20" t="str">
        <f>IF('PLAN DE ACCIÓN'!F31=0,"",'PLAN DE ACCIÓN'!F31)</f>
        <v/>
      </c>
      <c r="D29" s="20" t="str">
        <f>IF(IF(+'PLAN DE ACCIÓN'!H31=0,'PLAN DE ACCIÓN'!G31,'PLAN DE ACCIÓN'!H31)=0,"",IF(+'PLAN DE ACCIÓN'!H31=0,'PLAN DE ACCIÓN'!G31,'PLAN DE ACCIÓN'!H31))</f>
        <v/>
      </c>
      <c r="E29" s="33"/>
      <c r="F29" s="33"/>
      <c r="G29" s="19" t="str">
        <f t="shared" si="0"/>
        <v>(Numerador / Denominador )*100</v>
      </c>
      <c r="H29" s="106"/>
      <c r="I29" s="106"/>
      <c r="J29" s="23" t="str">
        <f t="shared" si="1"/>
        <v/>
      </c>
      <c r="K29" s="113"/>
      <c r="L29" s="104"/>
      <c r="M29" s="104"/>
      <c r="N29" s="105" t="str">
        <f t="shared" si="2"/>
        <v/>
      </c>
      <c r="O29" s="114"/>
      <c r="P29" s="105" t="str">
        <f t="shared" si="3"/>
        <v/>
      </c>
      <c r="Q29" s="110"/>
    </row>
    <row r="30" spans="2:17" ht="18.75" x14ac:dyDescent="0.25">
      <c r="B30" s="20" t="str">
        <f>IF('PLAN DE ACCIÓN'!E32=0,"",'PLAN DE ACCIÓN'!E32)</f>
        <v/>
      </c>
      <c r="C30" s="20" t="str">
        <f>IF('PLAN DE ACCIÓN'!F32=0,"",'PLAN DE ACCIÓN'!F32)</f>
        <v/>
      </c>
      <c r="D30" s="20" t="str">
        <f>IF(IF(+'PLAN DE ACCIÓN'!H32=0,'PLAN DE ACCIÓN'!G32,'PLAN DE ACCIÓN'!H32)=0,"",IF(+'PLAN DE ACCIÓN'!H32=0,'PLAN DE ACCIÓN'!G32,'PLAN DE ACCIÓN'!H32))</f>
        <v/>
      </c>
      <c r="E30" s="33"/>
      <c r="F30" s="33"/>
      <c r="G30" s="19" t="str">
        <f t="shared" si="0"/>
        <v>(Numerador / Denominador )*100</v>
      </c>
      <c r="H30" s="106"/>
      <c r="I30" s="106"/>
      <c r="J30" s="23" t="str">
        <f t="shared" si="1"/>
        <v/>
      </c>
      <c r="K30" s="113"/>
      <c r="L30" s="104"/>
      <c r="M30" s="104"/>
      <c r="N30" s="105" t="str">
        <f t="shared" si="2"/>
        <v/>
      </c>
      <c r="O30" s="114"/>
      <c r="P30" s="105" t="str">
        <f t="shared" si="3"/>
        <v/>
      </c>
      <c r="Q30" s="110"/>
    </row>
    <row r="31" spans="2:17" ht="18.75" x14ac:dyDescent="0.25">
      <c r="B31" s="20" t="str">
        <f>IF('PLAN DE ACCIÓN'!E33=0,"",'PLAN DE ACCIÓN'!E33)</f>
        <v/>
      </c>
      <c r="C31" s="20" t="str">
        <f>IF('PLAN DE ACCIÓN'!F33=0,"",'PLAN DE ACCIÓN'!F33)</f>
        <v/>
      </c>
      <c r="D31" s="20" t="str">
        <f>IF(IF(+'PLAN DE ACCIÓN'!H33=0,'PLAN DE ACCIÓN'!G33,'PLAN DE ACCIÓN'!H33)=0,"",IF(+'PLAN DE ACCIÓN'!H33=0,'PLAN DE ACCIÓN'!G33,'PLAN DE ACCIÓN'!H33))</f>
        <v/>
      </c>
      <c r="E31" s="33"/>
      <c r="F31" s="33"/>
      <c r="G31" s="19" t="str">
        <f t="shared" si="0"/>
        <v>(Numerador / Denominador )*100</v>
      </c>
      <c r="H31" s="106"/>
      <c r="I31" s="106"/>
      <c r="J31" s="23" t="str">
        <f t="shared" si="1"/>
        <v/>
      </c>
      <c r="K31" s="113"/>
      <c r="L31" s="104"/>
      <c r="M31" s="104"/>
      <c r="N31" s="105" t="str">
        <f t="shared" si="2"/>
        <v/>
      </c>
      <c r="O31" s="114"/>
      <c r="P31" s="105" t="str">
        <f t="shared" si="3"/>
        <v/>
      </c>
      <c r="Q31" s="110"/>
    </row>
    <row r="32" spans="2:17" ht="18.75" x14ac:dyDescent="0.25">
      <c r="B32" s="20" t="str">
        <f>IF('PLAN DE ACCIÓN'!E34=0,"",'PLAN DE ACCIÓN'!E34)</f>
        <v/>
      </c>
      <c r="C32" s="20" t="str">
        <f>IF('PLAN DE ACCIÓN'!F34=0,"",'PLAN DE ACCIÓN'!F34)</f>
        <v/>
      </c>
      <c r="D32" s="20" t="str">
        <f>IF(IF(+'PLAN DE ACCIÓN'!H34=0,'PLAN DE ACCIÓN'!G34,'PLAN DE ACCIÓN'!H34)=0,"",IF(+'PLAN DE ACCIÓN'!H34=0,'PLAN DE ACCIÓN'!G34,'PLAN DE ACCIÓN'!H34))</f>
        <v/>
      </c>
      <c r="E32" s="33"/>
      <c r="F32" s="33"/>
      <c r="G32" s="19" t="str">
        <f t="shared" si="0"/>
        <v>(Numerador / Denominador )*100</v>
      </c>
      <c r="H32" s="106"/>
      <c r="I32" s="106"/>
      <c r="J32" s="23" t="str">
        <f t="shared" si="1"/>
        <v/>
      </c>
      <c r="K32" s="113"/>
      <c r="L32" s="104"/>
      <c r="M32" s="104"/>
      <c r="N32" s="105" t="str">
        <f t="shared" si="2"/>
        <v/>
      </c>
      <c r="O32" s="114"/>
      <c r="P32" s="105" t="str">
        <f t="shared" si="3"/>
        <v/>
      </c>
      <c r="Q32" s="110"/>
    </row>
    <row r="33" spans="2:17" ht="18.75" x14ac:dyDescent="0.25">
      <c r="B33" s="20" t="str">
        <f>IF('PLAN DE ACCIÓN'!E35=0,"",'PLAN DE ACCIÓN'!E35)</f>
        <v/>
      </c>
      <c r="C33" s="20" t="str">
        <f>IF('PLAN DE ACCIÓN'!F35=0,"",'PLAN DE ACCIÓN'!F35)</f>
        <v/>
      </c>
      <c r="D33" s="20" t="str">
        <f>IF(IF(+'PLAN DE ACCIÓN'!H35=0,'PLAN DE ACCIÓN'!G35,'PLAN DE ACCIÓN'!H35)=0,"",IF(+'PLAN DE ACCIÓN'!H35=0,'PLAN DE ACCIÓN'!G35,'PLAN DE ACCIÓN'!H35))</f>
        <v/>
      </c>
      <c r="E33" s="33"/>
      <c r="F33" s="33"/>
      <c r="G33" s="19" t="str">
        <f t="shared" si="0"/>
        <v>(Numerador / Denominador )*100</v>
      </c>
      <c r="H33" s="106"/>
      <c r="I33" s="106"/>
      <c r="J33" s="23" t="str">
        <f t="shared" si="1"/>
        <v/>
      </c>
      <c r="K33" s="113"/>
      <c r="L33" s="104"/>
      <c r="M33" s="104"/>
      <c r="N33" s="105" t="str">
        <f t="shared" si="2"/>
        <v/>
      </c>
      <c r="O33" s="114"/>
      <c r="P33" s="105" t="str">
        <f t="shared" si="3"/>
        <v/>
      </c>
      <c r="Q33" s="110"/>
    </row>
    <row r="34" spans="2:17" ht="18.75" x14ac:dyDescent="0.25">
      <c r="B34" s="20" t="str">
        <f>IF('PLAN DE ACCIÓN'!E36=0,"",'PLAN DE ACCIÓN'!E36)</f>
        <v/>
      </c>
      <c r="C34" s="20" t="str">
        <f>IF('PLAN DE ACCIÓN'!F36=0,"",'PLAN DE ACCIÓN'!F36)</f>
        <v/>
      </c>
      <c r="D34" s="20" t="str">
        <f>IF(IF(+'PLAN DE ACCIÓN'!H36=0,'PLAN DE ACCIÓN'!G36,'PLAN DE ACCIÓN'!H36)=0,"",IF(+'PLAN DE ACCIÓN'!H36=0,'PLAN DE ACCIÓN'!G36,'PLAN DE ACCIÓN'!H36))</f>
        <v/>
      </c>
      <c r="E34" s="33"/>
      <c r="F34" s="33"/>
      <c r="G34" s="19" t="str">
        <f t="shared" si="0"/>
        <v>(Numerador / Denominador )*100</v>
      </c>
      <c r="H34" s="106"/>
      <c r="I34" s="106"/>
      <c r="J34" s="23" t="str">
        <f t="shared" si="1"/>
        <v/>
      </c>
      <c r="K34" s="113"/>
      <c r="L34" s="104"/>
      <c r="M34" s="104"/>
      <c r="N34" s="105" t="str">
        <f t="shared" si="2"/>
        <v/>
      </c>
      <c r="O34" s="114"/>
      <c r="P34" s="105" t="str">
        <f t="shared" si="3"/>
        <v/>
      </c>
      <c r="Q34" s="110"/>
    </row>
    <row r="35" spans="2:17" ht="18.75" x14ac:dyDescent="0.25">
      <c r="B35" s="20" t="str">
        <f>IF('PLAN DE ACCIÓN'!E37=0,"",'PLAN DE ACCIÓN'!E37)</f>
        <v/>
      </c>
      <c r="C35" s="20" t="str">
        <f>IF('PLAN DE ACCIÓN'!F37=0,"",'PLAN DE ACCIÓN'!F37)</f>
        <v/>
      </c>
      <c r="D35" s="20" t="str">
        <f>IF(IF(+'PLAN DE ACCIÓN'!H37=0,'PLAN DE ACCIÓN'!G37,'PLAN DE ACCIÓN'!H37)=0,"",IF(+'PLAN DE ACCIÓN'!H37=0,'PLAN DE ACCIÓN'!G37,'PLAN DE ACCIÓN'!H37))</f>
        <v/>
      </c>
      <c r="E35" s="33"/>
      <c r="F35" s="33"/>
      <c r="G35" s="19" t="str">
        <f t="shared" si="0"/>
        <v>(Numerador / Denominador )*100</v>
      </c>
      <c r="H35" s="106"/>
      <c r="I35" s="106"/>
      <c r="J35" s="23" t="str">
        <f t="shared" si="1"/>
        <v/>
      </c>
      <c r="K35" s="113"/>
      <c r="L35" s="104"/>
      <c r="M35" s="104"/>
      <c r="N35" s="105" t="str">
        <f t="shared" si="2"/>
        <v/>
      </c>
      <c r="O35" s="114"/>
      <c r="P35" s="105" t="str">
        <f t="shared" si="3"/>
        <v/>
      </c>
      <c r="Q35" s="110"/>
    </row>
    <row r="36" spans="2:17" ht="18.75" x14ac:dyDescent="0.25">
      <c r="B36" s="20" t="str">
        <f>IF('PLAN DE ACCIÓN'!E38=0,"",'PLAN DE ACCIÓN'!E38)</f>
        <v/>
      </c>
      <c r="C36" s="20" t="str">
        <f>IF('PLAN DE ACCIÓN'!F38=0,"",'PLAN DE ACCIÓN'!F38)</f>
        <v/>
      </c>
      <c r="D36" s="20" t="str">
        <f>IF(IF(+'PLAN DE ACCIÓN'!H38=0,'PLAN DE ACCIÓN'!G38,'PLAN DE ACCIÓN'!H38)=0,"",IF(+'PLAN DE ACCIÓN'!H38=0,'PLAN DE ACCIÓN'!G38,'PLAN DE ACCIÓN'!H38))</f>
        <v/>
      </c>
      <c r="E36" s="33"/>
      <c r="F36" s="33"/>
      <c r="G36" s="19" t="str">
        <f t="shared" si="0"/>
        <v>(Numerador / Denominador )*100</v>
      </c>
      <c r="H36" s="106"/>
      <c r="I36" s="106"/>
      <c r="J36" s="23" t="str">
        <f t="shared" si="1"/>
        <v/>
      </c>
      <c r="K36" s="113"/>
      <c r="L36" s="104"/>
      <c r="M36" s="104"/>
      <c r="N36" s="105" t="str">
        <f t="shared" si="2"/>
        <v/>
      </c>
      <c r="O36" s="114"/>
      <c r="P36" s="105" t="str">
        <f t="shared" si="3"/>
        <v/>
      </c>
      <c r="Q36" s="110"/>
    </row>
    <row r="37" spans="2:17" ht="18.75" x14ac:dyDescent="0.25">
      <c r="B37" s="20" t="str">
        <f>IF('PLAN DE ACCIÓN'!E39=0,"",'PLAN DE ACCIÓN'!E39)</f>
        <v/>
      </c>
      <c r="C37" s="20" t="str">
        <f>IF('PLAN DE ACCIÓN'!F39=0,"",'PLAN DE ACCIÓN'!F39)</f>
        <v/>
      </c>
      <c r="D37" s="20" t="str">
        <f>IF(IF(+'PLAN DE ACCIÓN'!H39=0,'PLAN DE ACCIÓN'!G39,'PLAN DE ACCIÓN'!H39)=0,"",IF(+'PLAN DE ACCIÓN'!H39=0,'PLAN DE ACCIÓN'!G39,'PLAN DE ACCIÓN'!H39))</f>
        <v/>
      </c>
      <c r="E37" s="33"/>
      <c r="F37" s="33"/>
      <c r="G37" s="19" t="str">
        <f t="shared" si="0"/>
        <v>(Numerador / Denominador )*100</v>
      </c>
      <c r="H37" s="106"/>
      <c r="I37" s="106"/>
      <c r="J37" s="23" t="str">
        <f t="shared" si="1"/>
        <v/>
      </c>
      <c r="K37" s="113"/>
      <c r="L37" s="104"/>
      <c r="M37" s="104"/>
      <c r="N37" s="105" t="str">
        <f t="shared" si="2"/>
        <v/>
      </c>
      <c r="O37" s="114"/>
      <c r="P37" s="105" t="str">
        <f t="shared" si="3"/>
        <v/>
      </c>
      <c r="Q37" s="110"/>
    </row>
    <row r="56" spans="10:16" x14ac:dyDescent="0.25">
      <c r="J56" s="70" t="str">
        <f>+IFERROR(AVERAGE(J8:J37),"")</f>
        <v/>
      </c>
      <c r="K56" s="70"/>
      <c r="L56" s="70"/>
      <c r="M56" s="70"/>
      <c r="N56" s="70" t="str">
        <f>+IFERROR(AVERAGE(N8:N37),"")</f>
        <v/>
      </c>
      <c r="O56" s="70"/>
      <c r="P56" s="70"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13 E15:E37" xr:uid="{00F62CE0-F1E3-4DC1-B01D-99D41D8B8945}"/>
    <dataValidation allowBlank="1" showInputMessage="1" showErrorMessage="1" prompt="Describa el denominador" sqref="F7:F37 E14"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7"/>
  <sheetViews>
    <sheetView showGridLines="0" showRowColHeaders="0" zoomScale="90" zoomScaleNormal="90" workbookViewId="0">
      <selection activeCell="B5" sqref="E10"/>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23.25" x14ac:dyDescent="0.4">
      <c r="B3" s="193" t="s">
        <v>2412</v>
      </c>
      <c r="C3" s="193"/>
      <c r="D3" s="151"/>
      <c r="E3" s="79"/>
      <c r="F3" s="80"/>
      <c r="G3" s="80"/>
      <c r="H3" s="32"/>
      <c r="I3" s="32"/>
      <c r="J3" s="32"/>
      <c r="K3" s="32"/>
      <c r="L3" s="32"/>
    </row>
    <row r="4" spans="2:13" ht="19.5" x14ac:dyDescent="0.4">
      <c r="B4" s="56"/>
      <c r="C4" s="56"/>
      <c r="D4" s="32"/>
      <c r="E4" s="69"/>
      <c r="F4" s="69"/>
      <c r="G4" s="69"/>
      <c r="H4" s="32"/>
      <c r="I4" s="32"/>
      <c r="J4" s="32"/>
      <c r="K4" s="32"/>
      <c r="L4" s="32"/>
    </row>
    <row r="5" spans="2:13" ht="19.5" x14ac:dyDescent="0.25">
      <c r="B5" s="108" t="s">
        <v>2456</v>
      </c>
      <c r="C5" s="78"/>
      <c r="D5" s="181" t="s">
        <v>2396</v>
      </c>
      <c r="E5" s="182"/>
      <c r="F5" s="182"/>
      <c r="G5" s="182"/>
      <c r="H5" s="182"/>
      <c r="I5" s="182"/>
      <c r="J5" s="182"/>
      <c r="K5" s="182"/>
      <c r="L5" s="182"/>
      <c r="M5" s="183"/>
    </row>
    <row r="6" spans="2:13" ht="19.5" x14ac:dyDescent="0.4">
      <c r="B6" s="32"/>
      <c r="C6" s="109" t="s">
        <v>1538</v>
      </c>
      <c r="D6" s="214" t="s">
        <v>2397</v>
      </c>
      <c r="E6" s="215"/>
      <c r="F6" s="215"/>
      <c r="G6" s="213"/>
      <c r="H6" s="211" t="s">
        <v>2398</v>
      </c>
      <c r="I6" s="212"/>
      <c r="J6" s="212"/>
      <c r="K6" s="213"/>
      <c r="L6" s="197" t="s">
        <v>2409</v>
      </c>
      <c r="M6" s="179" t="s">
        <v>2466</v>
      </c>
    </row>
    <row r="7" spans="2:13" ht="37.5" x14ac:dyDescent="0.25">
      <c r="B7" s="53" t="s">
        <v>1523</v>
      </c>
      <c r="C7" s="53" t="s">
        <v>1479</v>
      </c>
      <c r="D7" s="63" t="s">
        <v>2407</v>
      </c>
      <c r="E7" s="63" t="s">
        <v>2406</v>
      </c>
      <c r="F7" s="63" t="s">
        <v>1482</v>
      </c>
      <c r="G7" s="63" t="s">
        <v>2465</v>
      </c>
      <c r="H7" s="58" t="s">
        <v>2408</v>
      </c>
      <c r="I7" s="58" t="s">
        <v>2407</v>
      </c>
      <c r="J7" s="58" t="s">
        <v>1482</v>
      </c>
      <c r="K7" s="58" t="s">
        <v>2465</v>
      </c>
      <c r="L7" s="198"/>
      <c r="M7" s="180"/>
    </row>
    <row r="8" spans="2:13" ht="50.1" customHeight="1" x14ac:dyDescent="0.25">
      <c r="B8" s="62" t="str">
        <f>+IF('PLAN DE ACCIÓN'!C10=0,"",'PLAN DE ACCIÓN'!C10)</f>
        <v>ILEGALIDAD DEL ACTO ADMINISTRATIVO QUE LIQUIDA UNA TASA</v>
      </c>
      <c r="C8" s="19" t="s">
        <v>2405</v>
      </c>
      <c r="D8" s="106"/>
      <c r="E8" s="106"/>
      <c r="F8" s="105" t="str">
        <f t="shared" ref="F8" si="0">+IFERROR((D8-E8)/E8,"")</f>
        <v/>
      </c>
      <c r="G8" s="111"/>
      <c r="H8" s="104"/>
      <c r="I8" s="60" t="str">
        <f>+IF(D8="","",D8)</f>
        <v/>
      </c>
      <c r="J8" s="105" t="str">
        <f>IF(H8="","",IFERROR((H8-I8)/I8,""))</f>
        <v/>
      </c>
      <c r="K8" s="112"/>
      <c r="L8" s="105" t="str">
        <f>IF(H8="",F8,IFERROR(AVERAGE(J8,F8),""))</f>
        <v/>
      </c>
      <c r="M8" s="110"/>
    </row>
    <row r="9" spans="2:13" ht="50.1" customHeight="1" x14ac:dyDescent="0.25">
      <c r="B9" s="62" t="str">
        <f>+IF('PLAN DE ACCIÓN'!C11=0,"",'PLAN DE ACCIÓN'!C11)</f>
        <v>PAGO DE CONDENA O CONCILIACION POR ACTUACION DOLOSA O GRAVEMENTE CULPOSA DE SERVIDOR O EX SERVIDOR PUBLICO O PARTICULAR EN EJERCICIO DE FUNCIONES PUBLICAS</v>
      </c>
      <c r="C9" s="19" t="s">
        <v>2470</v>
      </c>
      <c r="D9" s="106"/>
      <c r="E9" s="106"/>
      <c r="F9" s="105" t="str">
        <f t="shared" ref="F9:F37" si="1">+IFERROR((D9-E9)/E9,"")</f>
        <v/>
      </c>
      <c r="G9" s="111"/>
      <c r="H9" s="104"/>
      <c r="I9" s="60" t="str">
        <f t="shared" ref="I9:I37" si="2">+IF(D9="","",D9)</f>
        <v/>
      </c>
      <c r="J9" s="105" t="str">
        <f t="shared" ref="J9:J37" si="3">IF(H9="","",IFERROR((H9-I9)/I9,""))</f>
        <v/>
      </c>
      <c r="K9" s="112"/>
      <c r="L9" s="105" t="str">
        <f t="shared" ref="L9:L37" si="4">IF(H9="",F9,IFERROR(AVERAGE(J9,F9),""))</f>
        <v/>
      </c>
      <c r="M9" s="110"/>
    </row>
    <row r="10" spans="2:13" ht="50.1" customHeight="1" x14ac:dyDescent="0.25">
      <c r="B10" s="62" t="str">
        <f>+IF('PLAN DE ACCIÓN'!C12=0,"",'PLAN DE ACCIÓN'!C12)</f>
        <v/>
      </c>
      <c r="C10" s="19" t="s">
        <v>2471</v>
      </c>
      <c r="D10" s="106"/>
      <c r="E10" s="106"/>
      <c r="F10" s="105" t="str">
        <f t="shared" si="1"/>
        <v/>
      </c>
      <c r="G10" s="111"/>
      <c r="H10" s="104"/>
      <c r="I10" s="60" t="str">
        <f t="shared" si="2"/>
        <v/>
      </c>
      <c r="J10" s="105" t="str">
        <f t="shared" si="3"/>
        <v/>
      </c>
      <c r="K10" s="112"/>
      <c r="L10" s="105" t="str">
        <f t="shared" si="4"/>
        <v/>
      </c>
      <c r="M10" s="110"/>
    </row>
    <row r="11" spans="2:13" ht="50.1" customHeight="1" x14ac:dyDescent="0.25">
      <c r="B11" s="62" t="str">
        <f>+IF('PLAN DE ACCIÓN'!C13=0,"",'PLAN DE ACCIÓN'!C13)</f>
        <v>REVOCATORIA DE LICENCIAS AMBIENTALES</v>
      </c>
      <c r="C11" s="19" t="s">
        <v>2472</v>
      </c>
      <c r="D11" s="106"/>
      <c r="E11" s="106"/>
      <c r="F11" s="105" t="str">
        <f t="shared" si="1"/>
        <v/>
      </c>
      <c r="G11" s="111"/>
      <c r="H11" s="104"/>
      <c r="I11" s="60" t="str">
        <f t="shared" si="2"/>
        <v/>
      </c>
      <c r="J11" s="105" t="str">
        <f t="shared" si="3"/>
        <v/>
      </c>
      <c r="K11" s="112"/>
      <c r="L11" s="105" t="str">
        <f t="shared" si="4"/>
        <v/>
      </c>
      <c r="M11" s="110"/>
    </row>
    <row r="12" spans="2:13" ht="50.1" customHeight="1" x14ac:dyDescent="0.25">
      <c r="B12" s="62" t="str">
        <f>+IF('PLAN DE ACCIÓN'!C14=0,"",'PLAN DE ACCIÓN'!C14)</f>
        <v>ILEGALIDAD DEL ACTO ADMINISTRATIVO QUE IMPONE SANCION POR VIOLACION DE NORMAS DE PROTECCION AMBIENTAL</v>
      </c>
      <c r="C12" s="19" t="s">
        <v>2473</v>
      </c>
      <c r="D12" s="106"/>
      <c r="E12" s="106"/>
      <c r="F12" s="105" t="str">
        <f t="shared" si="1"/>
        <v/>
      </c>
      <c r="G12" s="111"/>
      <c r="H12" s="104"/>
      <c r="I12" s="60" t="str">
        <f t="shared" si="2"/>
        <v/>
      </c>
      <c r="J12" s="105" t="str">
        <f t="shared" si="3"/>
        <v/>
      </c>
      <c r="K12" s="112"/>
      <c r="L12" s="105" t="str">
        <f t="shared" si="4"/>
        <v/>
      </c>
      <c r="M12" s="110"/>
    </row>
    <row r="13" spans="2:13" ht="50.1" customHeight="1" x14ac:dyDescent="0.25">
      <c r="B13" s="62" t="str">
        <f>+IF('PLAN DE ACCIÓN'!C15=0,"",'PLAN DE ACCIÓN'!C15)</f>
        <v>ILEGALIDAD DEL ACTO ADMINISTRATIVO QUE IMPONE SANCION POR VIOLACION DE NORMAS DE PROTECCION AMBIENTAL</v>
      </c>
      <c r="C13" s="19" t="s">
        <v>2474</v>
      </c>
      <c r="D13" s="106"/>
      <c r="E13" s="106"/>
      <c r="F13" s="105" t="str">
        <f t="shared" si="1"/>
        <v/>
      </c>
      <c r="G13" s="111"/>
      <c r="H13" s="104"/>
      <c r="I13" s="60" t="str">
        <f t="shared" si="2"/>
        <v/>
      </c>
      <c r="J13" s="105" t="str">
        <f t="shared" si="3"/>
        <v/>
      </c>
      <c r="K13" s="112"/>
      <c r="L13" s="105" t="str">
        <f t="shared" si="4"/>
        <v/>
      </c>
      <c r="M13" s="110"/>
    </row>
    <row r="14" spans="2:13" ht="50.1" customHeight="1" x14ac:dyDescent="0.25">
      <c r="B14" s="62" t="str">
        <f>+IF('PLAN DE ACCIÓN'!C16=0,"",'PLAN DE ACCIÓN'!C16)</f>
        <v>OMISION EN LA DEVOLUCION OPORTUNA DE TRIBUTOS ADUANEROS PAGADOS EN EXCESO</v>
      </c>
      <c r="C14" s="19" t="s">
        <v>2475</v>
      </c>
      <c r="D14" s="106"/>
      <c r="E14" s="106"/>
      <c r="F14" s="105" t="str">
        <f t="shared" si="1"/>
        <v/>
      </c>
      <c r="G14" s="111"/>
      <c r="H14" s="104"/>
      <c r="I14" s="60" t="str">
        <f t="shared" si="2"/>
        <v/>
      </c>
      <c r="J14" s="105" t="str">
        <f t="shared" si="3"/>
        <v/>
      </c>
      <c r="K14" s="112"/>
      <c r="L14" s="105" t="str">
        <f t="shared" si="4"/>
        <v/>
      </c>
      <c r="M14" s="110"/>
    </row>
    <row r="15" spans="2:13" ht="50.1" customHeight="1" x14ac:dyDescent="0.25">
      <c r="B15" s="62" t="str">
        <f>+IF('PLAN DE ACCIÓN'!C17=0,"",'PLAN DE ACCIÓN'!C17)</f>
        <v/>
      </c>
      <c r="C15" s="19" t="s">
        <v>2476</v>
      </c>
      <c r="D15" s="106"/>
      <c r="E15" s="106"/>
      <c r="F15" s="105" t="str">
        <f t="shared" si="1"/>
        <v/>
      </c>
      <c r="G15" s="111"/>
      <c r="H15" s="104"/>
      <c r="I15" s="60" t="str">
        <f t="shared" si="2"/>
        <v/>
      </c>
      <c r="J15" s="105" t="str">
        <f t="shared" si="3"/>
        <v/>
      </c>
      <c r="K15" s="112"/>
      <c r="L15" s="105" t="str">
        <f t="shared" si="4"/>
        <v/>
      </c>
      <c r="M15" s="110"/>
    </row>
    <row r="16" spans="2:13" ht="50.1" customHeight="1" x14ac:dyDescent="0.25">
      <c r="B16" s="62" t="str">
        <f>+IF('PLAN DE ACCIÓN'!C18=0,"",'PLAN DE ACCIÓN'!C18)</f>
        <v/>
      </c>
      <c r="C16" s="19" t="s">
        <v>2477</v>
      </c>
      <c r="D16" s="106"/>
      <c r="E16" s="106"/>
      <c r="F16" s="105" t="str">
        <f t="shared" si="1"/>
        <v/>
      </c>
      <c r="G16" s="111"/>
      <c r="H16" s="104"/>
      <c r="I16" s="60" t="str">
        <f t="shared" si="2"/>
        <v/>
      </c>
      <c r="J16" s="105" t="str">
        <f t="shared" si="3"/>
        <v/>
      </c>
      <c r="K16" s="112"/>
      <c r="L16" s="105" t="str">
        <f t="shared" si="4"/>
        <v/>
      </c>
      <c r="M16" s="110"/>
    </row>
    <row r="17" spans="2:13" ht="50.1" customHeight="1" x14ac:dyDescent="0.25">
      <c r="B17" s="62" t="str">
        <f>+IF('PLAN DE ACCIÓN'!C19=0,"",'PLAN DE ACCIÓN'!C19)</f>
        <v/>
      </c>
      <c r="C17" s="19" t="s">
        <v>2478</v>
      </c>
      <c r="D17" s="106"/>
      <c r="E17" s="106"/>
      <c r="F17" s="105" t="str">
        <f t="shared" ref="F17:F36" si="5">+IFERROR((D17-E17)/E17,"")</f>
        <v/>
      </c>
      <c r="G17" s="111"/>
      <c r="H17" s="104"/>
      <c r="I17" s="60" t="str">
        <f t="shared" ref="I17:I36" si="6">+IF(D17="","",D17)</f>
        <v/>
      </c>
      <c r="J17" s="105" t="str">
        <f t="shared" ref="J17:J36" si="7">IF(H17="","",IFERROR((H17-I17)/I17,""))</f>
        <v/>
      </c>
      <c r="K17" s="112"/>
      <c r="L17" s="105" t="str">
        <f t="shared" ref="L17:L36" si="8">IF(H17="",F17,IFERROR(AVERAGE(J17,F17),""))</f>
        <v/>
      </c>
      <c r="M17" s="110"/>
    </row>
    <row r="18" spans="2:13" ht="50.1" customHeight="1" x14ac:dyDescent="0.25">
      <c r="B18" s="62" t="str">
        <f>+IF('PLAN DE ACCIÓN'!C20=0,"",'PLAN DE ACCIÓN'!C20)</f>
        <v/>
      </c>
      <c r="C18" s="19" t="s">
        <v>2479</v>
      </c>
      <c r="D18" s="106"/>
      <c r="E18" s="106"/>
      <c r="F18" s="105" t="str">
        <f t="shared" si="5"/>
        <v/>
      </c>
      <c r="G18" s="111"/>
      <c r="H18" s="104"/>
      <c r="I18" s="60" t="str">
        <f t="shared" si="6"/>
        <v/>
      </c>
      <c r="J18" s="105" t="str">
        <f t="shared" si="7"/>
        <v/>
      </c>
      <c r="K18" s="112"/>
      <c r="L18" s="105" t="str">
        <f t="shared" si="8"/>
        <v/>
      </c>
      <c r="M18" s="110"/>
    </row>
    <row r="19" spans="2:13" ht="50.1" customHeight="1" x14ac:dyDescent="0.25">
      <c r="B19" s="62" t="str">
        <f>+IF('PLAN DE ACCIÓN'!C21=0,"",'PLAN DE ACCIÓN'!C21)</f>
        <v/>
      </c>
      <c r="C19" s="19" t="s">
        <v>2480</v>
      </c>
      <c r="D19" s="106"/>
      <c r="E19" s="106"/>
      <c r="F19" s="105" t="str">
        <f t="shared" si="5"/>
        <v/>
      </c>
      <c r="G19" s="111"/>
      <c r="H19" s="104"/>
      <c r="I19" s="60" t="str">
        <f t="shared" si="6"/>
        <v/>
      </c>
      <c r="J19" s="105" t="str">
        <f t="shared" si="7"/>
        <v/>
      </c>
      <c r="K19" s="112"/>
      <c r="L19" s="105" t="str">
        <f t="shared" si="8"/>
        <v/>
      </c>
      <c r="M19" s="110"/>
    </row>
    <row r="20" spans="2:13" ht="50.1" customHeight="1" x14ac:dyDescent="0.25">
      <c r="B20" s="62" t="str">
        <f>+IF('PLAN DE ACCIÓN'!C22=0,"",'PLAN DE ACCIÓN'!C22)</f>
        <v/>
      </c>
      <c r="C20" s="19" t="s">
        <v>2481</v>
      </c>
      <c r="D20" s="106"/>
      <c r="E20" s="106"/>
      <c r="F20" s="105" t="str">
        <f t="shared" si="5"/>
        <v/>
      </c>
      <c r="G20" s="111"/>
      <c r="H20" s="104"/>
      <c r="I20" s="60" t="str">
        <f t="shared" si="6"/>
        <v/>
      </c>
      <c r="J20" s="105" t="str">
        <f t="shared" si="7"/>
        <v/>
      </c>
      <c r="K20" s="112"/>
      <c r="L20" s="105" t="str">
        <f t="shared" si="8"/>
        <v/>
      </c>
      <c r="M20" s="110"/>
    </row>
    <row r="21" spans="2:13" ht="50.1" customHeight="1" x14ac:dyDescent="0.25">
      <c r="B21" s="62" t="str">
        <f>+IF('PLAN DE ACCIÓN'!C23=0,"",'PLAN DE ACCIÓN'!C23)</f>
        <v/>
      </c>
      <c r="C21" s="19" t="s">
        <v>2482</v>
      </c>
      <c r="D21" s="106"/>
      <c r="E21" s="106"/>
      <c r="F21" s="105" t="str">
        <f t="shared" si="5"/>
        <v/>
      </c>
      <c r="G21" s="111"/>
      <c r="H21" s="104"/>
      <c r="I21" s="60" t="str">
        <f t="shared" si="6"/>
        <v/>
      </c>
      <c r="J21" s="105" t="str">
        <f t="shared" si="7"/>
        <v/>
      </c>
      <c r="K21" s="112"/>
      <c r="L21" s="105" t="str">
        <f t="shared" si="8"/>
        <v/>
      </c>
      <c r="M21" s="110"/>
    </row>
    <row r="22" spans="2:13" ht="50.1" customHeight="1" x14ac:dyDescent="0.25">
      <c r="B22" s="62" t="str">
        <f>+IF('PLAN DE ACCIÓN'!C24=0,"",'PLAN DE ACCIÓN'!C24)</f>
        <v/>
      </c>
      <c r="C22" s="19" t="s">
        <v>2483</v>
      </c>
      <c r="D22" s="106"/>
      <c r="E22" s="106"/>
      <c r="F22" s="105" t="str">
        <f t="shared" si="5"/>
        <v/>
      </c>
      <c r="G22" s="111"/>
      <c r="H22" s="104"/>
      <c r="I22" s="60" t="str">
        <f t="shared" si="6"/>
        <v/>
      </c>
      <c r="J22" s="105" t="str">
        <f t="shared" si="7"/>
        <v/>
      </c>
      <c r="K22" s="112"/>
      <c r="L22" s="105" t="str">
        <f t="shared" si="8"/>
        <v/>
      </c>
      <c r="M22" s="110"/>
    </row>
    <row r="23" spans="2:13" ht="50.1" customHeight="1" x14ac:dyDescent="0.25">
      <c r="B23" s="62" t="str">
        <f>+IF('PLAN DE ACCIÓN'!C25=0,"",'PLAN DE ACCIÓN'!C25)</f>
        <v/>
      </c>
      <c r="C23" s="19" t="s">
        <v>2484</v>
      </c>
      <c r="D23" s="106"/>
      <c r="E23" s="106"/>
      <c r="F23" s="105" t="str">
        <f t="shared" si="5"/>
        <v/>
      </c>
      <c r="G23" s="111"/>
      <c r="H23" s="104"/>
      <c r="I23" s="60" t="str">
        <f t="shared" si="6"/>
        <v/>
      </c>
      <c r="J23" s="105" t="str">
        <f t="shared" si="7"/>
        <v/>
      </c>
      <c r="K23" s="112"/>
      <c r="L23" s="105" t="str">
        <f t="shared" si="8"/>
        <v/>
      </c>
      <c r="M23" s="110"/>
    </row>
    <row r="24" spans="2:13" ht="50.1" customHeight="1" x14ac:dyDescent="0.25">
      <c r="B24" s="62" t="str">
        <f>+IF('PLAN DE ACCIÓN'!C26=0,"",'PLAN DE ACCIÓN'!C26)</f>
        <v/>
      </c>
      <c r="C24" s="19" t="s">
        <v>2485</v>
      </c>
      <c r="D24" s="106"/>
      <c r="E24" s="106"/>
      <c r="F24" s="105" t="str">
        <f t="shared" si="5"/>
        <v/>
      </c>
      <c r="G24" s="111"/>
      <c r="H24" s="104"/>
      <c r="I24" s="60" t="str">
        <f t="shared" si="6"/>
        <v/>
      </c>
      <c r="J24" s="105" t="str">
        <f t="shared" si="7"/>
        <v/>
      </c>
      <c r="K24" s="112"/>
      <c r="L24" s="105" t="str">
        <f t="shared" si="8"/>
        <v/>
      </c>
      <c r="M24" s="110"/>
    </row>
    <row r="25" spans="2:13" ht="50.1" customHeight="1" x14ac:dyDescent="0.25">
      <c r="B25" s="62" t="str">
        <f>+IF('PLAN DE ACCIÓN'!C27=0,"",'PLAN DE ACCIÓN'!C27)</f>
        <v/>
      </c>
      <c r="C25" s="19" t="s">
        <v>2486</v>
      </c>
      <c r="D25" s="106"/>
      <c r="E25" s="106"/>
      <c r="F25" s="105" t="str">
        <f t="shared" si="5"/>
        <v/>
      </c>
      <c r="G25" s="111"/>
      <c r="H25" s="104"/>
      <c r="I25" s="60" t="str">
        <f t="shared" si="6"/>
        <v/>
      </c>
      <c r="J25" s="105" t="str">
        <f t="shared" si="7"/>
        <v/>
      </c>
      <c r="K25" s="112"/>
      <c r="L25" s="105" t="str">
        <f t="shared" si="8"/>
        <v/>
      </c>
      <c r="M25" s="110"/>
    </row>
    <row r="26" spans="2:13" ht="50.1" customHeight="1" x14ac:dyDescent="0.25">
      <c r="B26" s="62" t="str">
        <f>+IF('PLAN DE ACCIÓN'!C28=0,"",'PLAN DE ACCIÓN'!C28)</f>
        <v/>
      </c>
      <c r="C26" s="19" t="s">
        <v>2487</v>
      </c>
      <c r="D26" s="106"/>
      <c r="E26" s="106"/>
      <c r="F26" s="105" t="str">
        <f t="shared" si="5"/>
        <v/>
      </c>
      <c r="G26" s="111"/>
      <c r="H26" s="104"/>
      <c r="I26" s="60" t="str">
        <f t="shared" si="6"/>
        <v/>
      </c>
      <c r="J26" s="105" t="str">
        <f t="shared" si="7"/>
        <v/>
      </c>
      <c r="K26" s="112"/>
      <c r="L26" s="105" t="str">
        <f t="shared" si="8"/>
        <v/>
      </c>
      <c r="M26" s="110"/>
    </row>
    <row r="27" spans="2:13" ht="50.1" customHeight="1" x14ac:dyDescent="0.25">
      <c r="B27" s="62" t="str">
        <f>+IF('PLAN DE ACCIÓN'!C29=0,"",'PLAN DE ACCIÓN'!C29)</f>
        <v/>
      </c>
      <c r="C27" s="19" t="s">
        <v>2488</v>
      </c>
      <c r="D27" s="106"/>
      <c r="E27" s="106"/>
      <c r="F27" s="105" t="str">
        <f t="shared" si="5"/>
        <v/>
      </c>
      <c r="G27" s="111"/>
      <c r="H27" s="104"/>
      <c r="I27" s="60" t="str">
        <f t="shared" si="6"/>
        <v/>
      </c>
      <c r="J27" s="105" t="str">
        <f t="shared" si="7"/>
        <v/>
      </c>
      <c r="K27" s="112"/>
      <c r="L27" s="105" t="str">
        <f t="shared" si="8"/>
        <v/>
      </c>
      <c r="M27" s="110"/>
    </row>
    <row r="28" spans="2:13" ht="50.1" customHeight="1" x14ac:dyDescent="0.25">
      <c r="B28" s="62" t="str">
        <f>+IF('PLAN DE ACCIÓN'!C30=0,"",'PLAN DE ACCIÓN'!C30)</f>
        <v/>
      </c>
      <c r="C28" s="19" t="s">
        <v>2489</v>
      </c>
      <c r="D28" s="106"/>
      <c r="E28" s="106"/>
      <c r="F28" s="105" t="str">
        <f t="shared" si="5"/>
        <v/>
      </c>
      <c r="G28" s="111"/>
      <c r="H28" s="104"/>
      <c r="I28" s="60" t="str">
        <f t="shared" si="6"/>
        <v/>
      </c>
      <c r="J28" s="105" t="str">
        <f t="shared" si="7"/>
        <v/>
      </c>
      <c r="K28" s="112"/>
      <c r="L28" s="105" t="str">
        <f t="shared" si="8"/>
        <v/>
      </c>
      <c r="M28" s="110"/>
    </row>
    <row r="29" spans="2:13" ht="50.1" customHeight="1" x14ac:dyDescent="0.25">
      <c r="B29" s="62" t="str">
        <f>+IF('PLAN DE ACCIÓN'!C31=0,"",'PLAN DE ACCIÓN'!C31)</f>
        <v/>
      </c>
      <c r="C29" s="19" t="s">
        <v>2490</v>
      </c>
      <c r="D29" s="106"/>
      <c r="E29" s="106"/>
      <c r="F29" s="105" t="str">
        <f t="shared" si="5"/>
        <v/>
      </c>
      <c r="G29" s="111"/>
      <c r="H29" s="104"/>
      <c r="I29" s="60" t="str">
        <f t="shared" si="6"/>
        <v/>
      </c>
      <c r="J29" s="105" t="str">
        <f t="shared" si="7"/>
        <v/>
      </c>
      <c r="K29" s="112"/>
      <c r="L29" s="105" t="str">
        <f t="shared" si="8"/>
        <v/>
      </c>
      <c r="M29" s="110"/>
    </row>
    <row r="30" spans="2:13" ht="50.1" customHeight="1" x14ac:dyDescent="0.25">
      <c r="B30" s="62" t="str">
        <f>+IF('PLAN DE ACCIÓN'!C32=0,"",'PLAN DE ACCIÓN'!C32)</f>
        <v/>
      </c>
      <c r="C30" s="19" t="s">
        <v>2491</v>
      </c>
      <c r="D30" s="106"/>
      <c r="E30" s="106"/>
      <c r="F30" s="105" t="str">
        <f t="shared" si="5"/>
        <v/>
      </c>
      <c r="G30" s="111"/>
      <c r="H30" s="104"/>
      <c r="I30" s="60" t="str">
        <f t="shared" si="6"/>
        <v/>
      </c>
      <c r="J30" s="105" t="str">
        <f t="shared" si="7"/>
        <v/>
      </c>
      <c r="K30" s="112"/>
      <c r="L30" s="105" t="str">
        <f t="shared" si="8"/>
        <v/>
      </c>
      <c r="M30" s="110"/>
    </row>
    <row r="31" spans="2:13" ht="50.1" customHeight="1" x14ac:dyDescent="0.25">
      <c r="B31" s="62" t="str">
        <f>+IF('PLAN DE ACCIÓN'!C33=0,"",'PLAN DE ACCIÓN'!C33)</f>
        <v/>
      </c>
      <c r="C31" s="19" t="s">
        <v>2492</v>
      </c>
      <c r="D31" s="106"/>
      <c r="E31" s="106"/>
      <c r="F31" s="105" t="str">
        <f t="shared" si="5"/>
        <v/>
      </c>
      <c r="G31" s="111"/>
      <c r="H31" s="104"/>
      <c r="I31" s="60" t="str">
        <f t="shared" si="6"/>
        <v/>
      </c>
      <c r="J31" s="105" t="str">
        <f t="shared" si="7"/>
        <v/>
      </c>
      <c r="K31" s="112"/>
      <c r="L31" s="105" t="str">
        <f t="shared" si="8"/>
        <v/>
      </c>
      <c r="M31" s="110"/>
    </row>
    <row r="32" spans="2:13" ht="50.1" customHeight="1" x14ac:dyDescent="0.25">
      <c r="B32" s="62" t="str">
        <f>+IF('PLAN DE ACCIÓN'!C34=0,"",'PLAN DE ACCIÓN'!C34)</f>
        <v/>
      </c>
      <c r="C32" s="19" t="s">
        <v>2493</v>
      </c>
      <c r="D32" s="106"/>
      <c r="E32" s="106"/>
      <c r="F32" s="105" t="str">
        <f t="shared" si="5"/>
        <v/>
      </c>
      <c r="G32" s="111"/>
      <c r="H32" s="104"/>
      <c r="I32" s="60" t="str">
        <f t="shared" si="6"/>
        <v/>
      </c>
      <c r="J32" s="105" t="str">
        <f t="shared" si="7"/>
        <v/>
      </c>
      <c r="K32" s="112"/>
      <c r="L32" s="105" t="str">
        <f t="shared" si="8"/>
        <v/>
      </c>
      <c r="M32" s="110"/>
    </row>
    <row r="33" spans="2:13" ht="50.1" customHeight="1" x14ac:dyDescent="0.25">
      <c r="B33" s="62" t="str">
        <f>+IF('PLAN DE ACCIÓN'!C35=0,"",'PLAN DE ACCIÓN'!C35)</f>
        <v/>
      </c>
      <c r="C33" s="19" t="s">
        <v>2494</v>
      </c>
      <c r="D33" s="106"/>
      <c r="E33" s="106"/>
      <c r="F33" s="105" t="str">
        <f t="shared" si="5"/>
        <v/>
      </c>
      <c r="G33" s="111"/>
      <c r="H33" s="104"/>
      <c r="I33" s="60" t="str">
        <f t="shared" si="6"/>
        <v/>
      </c>
      <c r="J33" s="105" t="str">
        <f t="shared" si="7"/>
        <v/>
      </c>
      <c r="K33" s="112"/>
      <c r="L33" s="105" t="str">
        <f t="shared" si="8"/>
        <v/>
      </c>
      <c r="M33" s="110"/>
    </row>
    <row r="34" spans="2:13" ht="50.1" customHeight="1" x14ac:dyDescent="0.25">
      <c r="B34" s="62" t="str">
        <f>+IF('PLAN DE ACCIÓN'!C36=0,"",'PLAN DE ACCIÓN'!C36)</f>
        <v/>
      </c>
      <c r="C34" s="19" t="s">
        <v>2495</v>
      </c>
      <c r="D34" s="106"/>
      <c r="E34" s="106"/>
      <c r="F34" s="105" t="str">
        <f t="shared" si="5"/>
        <v/>
      </c>
      <c r="G34" s="111"/>
      <c r="H34" s="104"/>
      <c r="I34" s="60" t="str">
        <f t="shared" si="6"/>
        <v/>
      </c>
      <c r="J34" s="105" t="str">
        <f t="shared" si="7"/>
        <v/>
      </c>
      <c r="K34" s="112"/>
      <c r="L34" s="105" t="str">
        <f t="shared" si="8"/>
        <v/>
      </c>
      <c r="M34" s="110"/>
    </row>
    <row r="35" spans="2:13" ht="50.1" customHeight="1" x14ac:dyDescent="0.25">
      <c r="B35" s="62" t="str">
        <f>+IF('PLAN DE ACCIÓN'!C37=0,"",'PLAN DE ACCIÓN'!C37)</f>
        <v/>
      </c>
      <c r="C35" s="19" t="s">
        <v>2496</v>
      </c>
      <c r="D35" s="106"/>
      <c r="E35" s="106"/>
      <c r="F35" s="105" t="str">
        <f t="shared" si="5"/>
        <v/>
      </c>
      <c r="G35" s="111"/>
      <c r="H35" s="104"/>
      <c r="I35" s="60" t="str">
        <f t="shared" si="6"/>
        <v/>
      </c>
      <c r="J35" s="105" t="str">
        <f t="shared" si="7"/>
        <v/>
      </c>
      <c r="K35" s="112"/>
      <c r="L35" s="105" t="str">
        <f t="shared" si="8"/>
        <v/>
      </c>
      <c r="M35" s="110"/>
    </row>
    <row r="36" spans="2:13" ht="50.1" customHeight="1" x14ac:dyDescent="0.25">
      <c r="B36" s="62" t="str">
        <f>+IF('PLAN DE ACCIÓN'!C38=0,"",'PLAN DE ACCIÓN'!C38)</f>
        <v/>
      </c>
      <c r="C36" s="19" t="s">
        <v>2497</v>
      </c>
      <c r="D36" s="106"/>
      <c r="E36" s="106"/>
      <c r="F36" s="105" t="str">
        <f t="shared" si="5"/>
        <v/>
      </c>
      <c r="G36" s="111"/>
      <c r="H36" s="104"/>
      <c r="I36" s="60" t="str">
        <f t="shared" si="6"/>
        <v/>
      </c>
      <c r="J36" s="105" t="str">
        <f t="shared" si="7"/>
        <v/>
      </c>
      <c r="K36" s="112"/>
      <c r="L36" s="105" t="str">
        <f t="shared" si="8"/>
        <v/>
      </c>
      <c r="M36" s="110"/>
    </row>
    <row r="37" spans="2:13" ht="50.1" customHeight="1" x14ac:dyDescent="0.25">
      <c r="B37" s="62" t="str">
        <f>+IF('PLAN DE ACCIÓN'!C39=0,"",'PLAN DE ACCIÓN'!C39)</f>
        <v/>
      </c>
      <c r="C37" s="19" t="s">
        <v>2488</v>
      </c>
      <c r="D37" s="106"/>
      <c r="E37" s="106"/>
      <c r="F37" s="105" t="str">
        <f t="shared" si="1"/>
        <v/>
      </c>
      <c r="G37" s="111"/>
      <c r="H37" s="104"/>
      <c r="I37" s="60" t="str">
        <f t="shared" si="2"/>
        <v/>
      </c>
      <c r="J37" s="105" t="str">
        <f t="shared" si="3"/>
        <v/>
      </c>
      <c r="K37" s="112"/>
      <c r="L37" s="105" t="str">
        <f t="shared" si="4"/>
        <v/>
      </c>
      <c r="M37" s="110"/>
    </row>
    <row r="38" spans="2:13" ht="18.75" x14ac:dyDescent="0.4">
      <c r="B38" s="32"/>
      <c r="C38" s="32"/>
      <c r="D38" s="32"/>
      <c r="E38" s="32"/>
      <c r="F38" s="32"/>
      <c r="G38" s="32"/>
      <c r="H38" s="32"/>
      <c r="I38" s="32"/>
      <c r="J38" s="32"/>
      <c r="K38" s="32"/>
      <c r="L38" s="32"/>
    </row>
    <row r="39" spans="2:13" ht="18.75" x14ac:dyDescent="0.4">
      <c r="B39" s="32"/>
      <c r="C39" s="32"/>
      <c r="D39" s="32"/>
      <c r="E39" s="32"/>
      <c r="F39" s="32"/>
      <c r="G39" s="32"/>
      <c r="H39" s="32"/>
      <c r="I39" s="32"/>
      <c r="J39" s="32"/>
      <c r="K39" s="32"/>
      <c r="L39" s="32"/>
    </row>
    <row r="40" spans="2:13" ht="18.75" x14ac:dyDescent="0.4">
      <c r="B40" s="32"/>
      <c r="C40" s="32"/>
      <c r="D40" s="32"/>
      <c r="E40" s="32"/>
      <c r="F40" s="32"/>
      <c r="G40" s="32"/>
      <c r="H40" s="32"/>
      <c r="I40" s="32"/>
      <c r="J40" s="32"/>
      <c r="K40" s="32"/>
      <c r="L40" s="32"/>
    </row>
    <row r="41" spans="2:13" ht="18.75" x14ac:dyDescent="0.4">
      <c r="B41" s="32"/>
      <c r="C41" s="32"/>
      <c r="D41" s="32"/>
      <c r="E41" s="32"/>
      <c r="F41" s="32"/>
      <c r="G41" s="32"/>
      <c r="H41" s="32"/>
      <c r="I41" s="32"/>
      <c r="J41" s="32"/>
      <c r="K41" s="32"/>
      <c r="L41" s="32"/>
    </row>
    <row r="42" spans="2:13" ht="18.75" x14ac:dyDescent="0.4">
      <c r="B42" s="32"/>
      <c r="C42" s="32"/>
      <c r="D42" s="32"/>
      <c r="E42" s="32"/>
      <c r="F42" s="32"/>
      <c r="G42" s="32"/>
      <c r="H42" s="32"/>
      <c r="I42" s="32"/>
      <c r="J42" s="32"/>
      <c r="K42" s="32"/>
      <c r="L42" s="32"/>
    </row>
    <row r="43" spans="2:13" ht="18.75" x14ac:dyDescent="0.4">
      <c r="B43" s="32"/>
      <c r="C43" s="32"/>
      <c r="D43" s="32"/>
      <c r="E43" s="32"/>
      <c r="F43" s="32"/>
      <c r="G43" s="32"/>
      <c r="H43" s="32"/>
      <c r="I43" s="32"/>
      <c r="J43" s="32"/>
      <c r="K43" s="32"/>
      <c r="L43" s="32"/>
    </row>
    <row r="44" spans="2:13" ht="18.75" x14ac:dyDescent="0.4">
      <c r="B44" s="32"/>
      <c r="C44" s="32"/>
      <c r="D44" s="32"/>
      <c r="E44" s="32"/>
      <c r="F44" s="32"/>
      <c r="G44" s="32"/>
      <c r="H44" s="32"/>
      <c r="I44" s="32"/>
      <c r="J44" s="32"/>
      <c r="K44" s="32"/>
      <c r="L44" s="32"/>
    </row>
    <row r="45" spans="2:13" ht="18.75" x14ac:dyDescent="0.4">
      <c r="B45" s="32"/>
      <c r="C45" s="32"/>
      <c r="D45" s="32"/>
      <c r="E45" s="32"/>
      <c r="F45" s="32"/>
      <c r="G45" s="32"/>
      <c r="H45" s="32"/>
      <c r="I45" s="32"/>
      <c r="J45" s="32"/>
      <c r="K45" s="32"/>
      <c r="L45" s="32"/>
    </row>
    <row r="46" spans="2:13" ht="18.75" x14ac:dyDescent="0.4">
      <c r="B46" s="32"/>
      <c r="C46" s="32"/>
      <c r="D46" s="32"/>
      <c r="E46" s="32"/>
      <c r="F46" s="32"/>
      <c r="G46" s="32"/>
      <c r="H46" s="32"/>
      <c r="I46" s="32"/>
      <c r="J46" s="32"/>
      <c r="K46" s="32"/>
      <c r="L46" s="32"/>
    </row>
    <row r="47" spans="2:13" ht="18.75" x14ac:dyDescent="0.4">
      <c r="B47" s="32"/>
      <c r="C47" s="32"/>
      <c r="D47" s="32"/>
      <c r="E47" s="32"/>
      <c r="F47" s="32"/>
      <c r="G47" s="32"/>
      <c r="H47" s="32"/>
      <c r="I47" s="32"/>
      <c r="J47" s="32"/>
      <c r="K47" s="32"/>
      <c r="L47" s="32"/>
    </row>
    <row r="48" spans="2:13" ht="18.75" x14ac:dyDescent="0.4">
      <c r="B48" s="32"/>
      <c r="C48" s="32"/>
      <c r="D48" s="32"/>
      <c r="E48" s="32"/>
      <c r="F48" s="32"/>
      <c r="G48" s="32"/>
      <c r="H48" s="32"/>
      <c r="I48" s="32"/>
      <c r="J48" s="32"/>
      <c r="K48" s="32"/>
      <c r="L48" s="32"/>
    </row>
    <row r="49" spans="2:12" ht="18.75" x14ac:dyDescent="0.4">
      <c r="B49" s="32"/>
      <c r="C49" s="32"/>
      <c r="D49" s="32"/>
      <c r="E49" s="32"/>
      <c r="F49" s="32"/>
      <c r="G49" s="32"/>
      <c r="H49" s="32"/>
      <c r="I49" s="32"/>
      <c r="J49" s="32"/>
      <c r="K49" s="32"/>
      <c r="L49" s="32"/>
    </row>
    <row r="50" spans="2:12" ht="18.75" x14ac:dyDescent="0.4">
      <c r="B50" s="32"/>
      <c r="C50" s="32"/>
      <c r="D50" s="32"/>
      <c r="E50" s="32"/>
      <c r="F50" s="32"/>
      <c r="G50" s="32"/>
      <c r="H50" s="32"/>
      <c r="I50" s="32"/>
      <c r="J50" s="32"/>
      <c r="K50" s="32"/>
      <c r="L50" s="32"/>
    </row>
    <row r="51" spans="2:12" ht="18.75" x14ac:dyDescent="0.4">
      <c r="B51" s="32"/>
      <c r="C51" s="32"/>
      <c r="D51" s="32"/>
      <c r="E51" s="32"/>
      <c r="F51" s="32"/>
      <c r="G51" s="32"/>
      <c r="H51" s="32"/>
      <c r="I51" s="32"/>
      <c r="J51" s="32"/>
      <c r="K51" s="32"/>
      <c r="L51" s="32"/>
    </row>
    <row r="52" spans="2:12" ht="18.75" x14ac:dyDescent="0.4">
      <c r="B52" s="32"/>
      <c r="C52" s="32"/>
      <c r="D52" s="32"/>
      <c r="E52" s="32"/>
      <c r="F52" s="32"/>
      <c r="G52" s="32"/>
      <c r="H52" s="32"/>
      <c r="I52" s="32"/>
      <c r="J52" s="32"/>
      <c r="K52" s="32"/>
      <c r="L52" s="32"/>
    </row>
    <row r="53" spans="2:12" ht="18.75" x14ac:dyDescent="0.4">
      <c r="B53" s="32"/>
      <c r="C53" s="32"/>
      <c r="D53" s="32"/>
      <c r="E53" s="32"/>
      <c r="F53" s="32"/>
      <c r="G53" s="32"/>
      <c r="H53" s="32"/>
      <c r="I53" s="32"/>
      <c r="J53" s="32"/>
      <c r="K53" s="32"/>
      <c r="L53" s="32"/>
    </row>
    <row r="54" spans="2:12" ht="18.75" x14ac:dyDescent="0.4">
      <c r="B54" s="32"/>
      <c r="C54" s="32"/>
      <c r="D54" s="32"/>
      <c r="E54" s="32"/>
      <c r="F54" s="32"/>
      <c r="G54" s="32"/>
      <c r="H54" s="32"/>
      <c r="I54" s="32"/>
      <c r="J54" s="32"/>
      <c r="K54" s="32"/>
      <c r="L54" s="32"/>
    </row>
    <row r="55" spans="2:12" ht="18.75" x14ac:dyDescent="0.4">
      <c r="B55" s="32"/>
      <c r="C55" s="32"/>
      <c r="D55" s="32"/>
      <c r="E55" s="32"/>
      <c r="F55" s="32"/>
      <c r="G55" s="32"/>
      <c r="H55" s="32"/>
      <c r="I55" s="32"/>
      <c r="J55" s="32"/>
      <c r="K55" s="32"/>
      <c r="L55" s="32"/>
    </row>
    <row r="56" spans="2:12" ht="18.75" x14ac:dyDescent="0.4">
      <c r="B56" s="32"/>
      <c r="C56" s="32"/>
      <c r="D56" s="32"/>
      <c r="E56" s="32"/>
      <c r="F56" s="32"/>
      <c r="G56" s="32"/>
      <c r="H56" s="32"/>
      <c r="I56" s="32"/>
      <c r="J56" s="32"/>
      <c r="K56" s="32"/>
      <c r="L56" s="32"/>
    </row>
    <row r="57" spans="2:12" ht="18.75" x14ac:dyDescent="0.4">
      <c r="B57" s="32"/>
      <c r="C57" s="32"/>
      <c r="D57" s="32"/>
      <c r="E57" s="32"/>
      <c r="F57" s="32"/>
      <c r="G57" s="32"/>
      <c r="H57" s="32"/>
      <c r="I57" s="32"/>
      <c r="J57" s="32"/>
      <c r="K57" s="32"/>
      <c r="L57" s="32"/>
    </row>
    <row r="58" spans="2:12" ht="18.75" x14ac:dyDescent="0.4">
      <c r="B58" s="32"/>
      <c r="C58" s="32"/>
      <c r="D58" s="32"/>
      <c r="E58" s="32"/>
      <c r="F58" s="32"/>
      <c r="G58" s="32"/>
      <c r="H58" s="32"/>
      <c r="I58" s="32"/>
      <c r="J58" s="32"/>
      <c r="K58" s="32"/>
      <c r="L58" s="32"/>
    </row>
    <row r="59" spans="2:12" ht="18.75" x14ac:dyDescent="0.4">
      <c r="B59" s="32"/>
      <c r="C59" s="32"/>
      <c r="D59" s="32"/>
      <c r="E59" s="32"/>
      <c r="F59" s="32"/>
      <c r="G59" s="32"/>
      <c r="H59" s="32"/>
      <c r="I59" s="32"/>
      <c r="J59" s="32"/>
      <c r="K59" s="32"/>
      <c r="L59" s="32"/>
    </row>
    <row r="60" spans="2:12" ht="18.75" x14ac:dyDescent="0.4">
      <c r="B60" s="32"/>
      <c r="C60" s="32"/>
      <c r="D60" s="32"/>
      <c r="E60" s="32"/>
      <c r="F60" s="32"/>
      <c r="G60" s="32"/>
      <c r="H60" s="32"/>
      <c r="I60" s="32"/>
      <c r="J60" s="32"/>
      <c r="K60" s="32"/>
      <c r="L60" s="32"/>
    </row>
    <row r="61" spans="2:12" ht="18.75" x14ac:dyDescent="0.4">
      <c r="B61" s="32"/>
      <c r="C61" s="32"/>
      <c r="D61" s="32"/>
      <c r="E61" s="32"/>
      <c r="F61" s="32"/>
      <c r="G61" s="32"/>
      <c r="H61" s="32"/>
      <c r="I61" s="32"/>
      <c r="J61" s="32"/>
      <c r="K61" s="32"/>
      <c r="L61" s="32"/>
    </row>
    <row r="62" spans="2:12" ht="18.75" x14ac:dyDescent="0.4">
      <c r="B62" s="32"/>
      <c r="C62" s="32"/>
      <c r="D62" s="32"/>
      <c r="E62" s="32"/>
      <c r="F62" s="32"/>
      <c r="G62" s="32"/>
      <c r="H62" s="32"/>
      <c r="I62" s="32"/>
      <c r="J62" s="32"/>
      <c r="K62" s="32"/>
      <c r="L62" s="32"/>
    </row>
    <row r="63" spans="2:12" ht="18.75" x14ac:dyDescent="0.4">
      <c r="B63" s="32"/>
      <c r="C63" s="32"/>
      <c r="D63" s="32"/>
      <c r="E63" s="32"/>
      <c r="F63" s="32"/>
      <c r="G63" s="32"/>
      <c r="H63" s="32"/>
      <c r="I63" s="32"/>
      <c r="J63" s="32"/>
      <c r="K63" s="32"/>
      <c r="L63" s="32"/>
    </row>
    <row r="64" spans="2:12" ht="18.75" x14ac:dyDescent="0.4">
      <c r="B64" s="32"/>
      <c r="C64" s="32"/>
      <c r="D64" s="32"/>
      <c r="E64" s="32"/>
      <c r="F64" s="32"/>
      <c r="G64" s="32"/>
      <c r="H64" s="32"/>
      <c r="I64" s="32"/>
      <c r="J64" s="32"/>
      <c r="K64" s="32"/>
      <c r="L64" s="32"/>
    </row>
    <row r="65" spans="2:12" ht="18.75" x14ac:dyDescent="0.4">
      <c r="B65" s="32"/>
      <c r="C65" s="32"/>
      <c r="D65" s="32"/>
      <c r="E65" s="32"/>
      <c r="F65" s="32"/>
      <c r="G65" s="32"/>
      <c r="H65" s="32"/>
      <c r="I65" s="32"/>
      <c r="J65" s="32"/>
      <c r="K65" s="32"/>
      <c r="L65" s="32"/>
    </row>
    <row r="66" spans="2:12" ht="18.75" hidden="1" x14ac:dyDescent="0.4">
      <c r="B66" s="32"/>
      <c r="C66" s="32"/>
      <c r="D66" s="32"/>
      <c r="E66" s="32"/>
      <c r="F66" s="84" t="str">
        <f>+IFERROR(AVERAGE(F8:F37),"")</f>
        <v/>
      </c>
      <c r="G66" s="84"/>
      <c r="H66" s="84"/>
      <c r="I66" s="84"/>
      <c r="J66" s="84" t="str">
        <f>+IFERROR(AVERAGE(J8:J37),"")</f>
        <v/>
      </c>
      <c r="K66" s="84"/>
      <c r="L66" s="84" t="str">
        <f>+IFERROR(AVERAGE(L8:L37),"")</f>
        <v/>
      </c>
    </row>
    <row r="67" spans="2:12" ht="18.75" x14ac:dyDescent="0.4">
      <c r="B67" s="32"/>
      <c r="C67" s="32"/>
      <c r="D67" s="32"/>
      <c r="E67" s="32"/>
      <c r="F67" s="32"/>
      <c r="G67" s="32"/>
      <c r="H67" s="32"/>
      <c r="I67" s="32"/>
      <c r="J67" s="32"/>
      <c r="K67" s="32"/>
      <c r="L67" s="32"/>
    </row>
  </sheetData>
  <sheetProtection algorithmName="SHA-512" hashValue="Iupmi0wm1o34BRJW6aSzAjNrXeZOeE4fLskZJGIuBHfnpJBuGpQX8qjFCUU1rMH6dJrMpj/Haq+kPZCAKCkQXA==" saltValue="t4Vp/puiSSjS2oiOYsmLrw==" spinCount="100000" sheet="1" objects="1" scenarios="1"/>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B5" sqref="E10"/>
    </sheetView>
  </sheetViews>
  <sheetFormatPr baseColWidth="10" defaultRowHeight="15" x14ac:dyDescent="0.2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23.25" x14ac:dyDescent="0.4">
      <c r="A3" s="18"/>
      <c r="B3" s="193" t="s">
        <v>2416</v>
      </c>
      <c r="C3" s="172"/>
      <c r="D3" s="172"/>
      <c r="E3" s="172"/>
      <c r="F3" s="189"/>
      <c r="G3" s="189"/>
      <c r="H3" s="189"/>
      <c r="I3" s="189"/>
      <c r="AA3" s="77"/>
      <c r="AB3" s="77"/>
      <c r="AC3" s="77"/>
      <c r="AD3" s="77"/>
      <c r="AE3" s="77"/>
      <c r="AF3" s="77"/>
      <c r="AG3" s="77"/>
      <c r="AH3" s="77"/>
    </row>
    <row r="4" spans="1:34" x14ac:dyDescent="0.25">
      <c r="Z4" s="92" t="s">
        <v>2424</v>
      </c>
      <c r="AA4" s="92">
        <v>20</v>
      </c>
      <c r="AB4" s="92"/>
      <c r="AC4" s="92"/>
      <c r="AD4" s="77"/>
      <c r="AE4" s="77"/>
      <c r="AF4" s="77"/>
      <c r="AG4" s="77"/>
      <c r="AH4" s="77"/>
    </row>
    <row r="5" spans="1:34" ht="19.5" x14ac:dyDescent="0.4">
      <c r="B5" s="71"/>
      <c r="C5" s="72" t="s">
        <v>2420</v>
      </c>
      <c r="D5" s="72" t="s">
        <v>2421</v>
      </c>
      <c r="E5" s="72" t="s">
        <v>2422</v>
      </c>
      <c r="Z5" s="92" t="s">
        <v>2423</v>
      </c>
      <c r="AA5" s="92">
        <v>20</v>
      </c>
      <c r="AB5" s="92"/>
      <c r="AC5" s="92"/>
      <c r="AD5" s="77"/>
      <c r="AE5" s="77"/>
      <c r="AF5" s="77"/>
      <c r="AG5" s="77"/>
      <c r="AH5" s="77"/>
    </row>
    <row r="6" spans="1:34" ht="18.75" x14ac:dyDescent="0.4">
      <c r="B6" s="75" t="s">
        <v>2417</v>
      </c>
      <c r="C6" s="73" t="str">
        <f>+'INDICADOR GESTIÓN - MECANISMO'!J63</f>
        <v/>
      </c>
      <c r="D6" s="73" t="str">
        <f>+'INDICADOR GESTIÓN - MECANISMO'!N63</f>
        <v/>
      </c>
      <c r="E6" s="73" t="str">
        <f>+'INDICADOR GESTIÓN - MECANISMO'!P63</f>
        <v/>
      </c>
      <c r="Z6" s="92" t="s">
        <v>2426</v>
      </c>
      <c r="AA6" s="92">
        <v>20</v>
      </c>
      <c r="AB6" s="92"/>
      <c r="AC6" s="92"/>
      <c r="AD6" s="77"/>
      <c r="AE6" s="77"/>
      <c r="AF6" s="77"/>
      <c r="AG6" s="77"/>
      <c r="AH6" s="77"/>
    </row>
    <row r="7" spans="1:34" ht="18.75" x14ac:dyDescent="0.4">
      <c r="B7" s="75" t="s">
        <v>2418</v>
      </c>
      <c r="C7" s="73" t="str">
        <f>+'INDICADOR DE RESULTADO - MEDIDA'!J56</f>
        <v/>
      </c>
      <c r="D7" s="73" t="str">
        <f>+'INDICADOR DE RESULTADO - MEDIDA'!N56</f>
        <v/>
      </c>
      <c r="E7" s="73" t="str">
        <f>+'INDICADOR DE RESULTADO - MEDIDA'!P56</f>
        <v/>
      </c>
      <c r="Z7" s="92" t="s">
        <v>2425</v>
      </c>
      <c r="AA7" s="92">
        <v>20</v>
      </c>
      <c r="AB7" s="92"/>
      <c r="AC7" s="92"/>
      <c r="AD7" s="77"/>
      <c r="AE7" s="77"/>
      <c r="AF7" s="77"/>
      <c r="AG7" s="77"/>
      <c r="AH7" s="77"/>
    </row>
    <row r="8" spans="1:34" ht="18.75" x14ac:dyDescent="0.4">
      <c r="B8" s="75" t="s">
        <v>2419</v>
      </c>
      <c r="C8" s="74" t="str">
        <f>+'INDICADOR IMPACTO-LITIGIO'!F66</f>
        <v/>
      </c>
      <c r="D8" s="74" t="str">
        <f>+'INDICADOR IMPACTO-LITIGIO'!J66</f>
        <v/>
      </c>
      <c r="E8" s="74" t="str">
        <f>+'INDICADOR IMPACTO-LITIGIO'!L66</f>
        <v/>
      </c>
      <c r="Z8" s="92" t="s">
        <v>2427</v>
      </c>
      <c r="AA8" s="92">
        <v>20</v>
      </c>
      <c r="AB8" s="92"/>
      <c r="AC8" s="92"/>
      <c r="AD8" s="77"/>
      <c r="AE8" s="77"/>
      <c r="AF8" s="77"/>
      <c r="AG8" s="77"/>
      <c r="AH8" s="77"/>
    </row>
    <row r="9" spans="1:34" x14ac:dyDescent="0.25">
      <c r="Z9" s="92" t="s">
        <v>2428</v>
      </c>
      <c r="AA9" s="92">
        <v>100</v>
      </c>
      <c r="AB9" s="92"/>
      <c r="AC9" s="92"/>
      <c r="AD9" s="77"/>
      <c r="AE9" s="77"/>
      <c r="AF9" s="77"/>
      <c r="AG9" s="77"/>
      <c r="AH9" s="77"/>
    </row>
    <row r="10" spans="1:34" x14ac:dyDescent="0.25">
      <c r="C10" s="77"/>
      <c r="Z10" s="92"/>
      <c r="AA10" s="92"/>
      <c r="AB10" s="92"/>
      <c r="AC10" s="92"/>
      <c r="AD10" s="77"/>
      <c r="AE10" s="77"/>
      <c r="AF10" s="77"/>
      <c r="AG10" s="77"/>
      <c r="AH10" s="77"/>
    </row>
    <row r="11" spans="1:34" x14ac:dyDescent="0.25">
      <c r="E11" s="76"/>
      <c r="Z11" s="92" t="s">
        <v>2429</v>
      </c>
      <c r="AA11" s="93" t="e">
        <f>+E6*100</f>
        <v>#VALUE!</v>
      </c>
      <c r="AB11" s="92"/>
      <c r="AC11" s="93" t="e">
        <f>+E7*100</f>
        <v>#VALUE!</v>
      </c>
      <c r="AD11" s="77"/>
      <c r="AE11" s="77"/>
      <c r="AF11" s="77"/>
      <c r="AG11" s="77"/>
      <c r="AH11" s="77"/>
    </row>
    <row r="12" spans="1:34" x14ac:dyDescent="0.25">
      <c r="Z12" s="92"/>
      <c r="AA12" s="92"/>
      <c r="AB12" s="92"/>
      <c r="AC12" s="92"/>
      <c r="AD12" s="77"/>
      <c r="AE12" s="77"/>
      <c r="AF12" s="77"/>
      <c r="AG12" s="77"/>
      <c r="AH12" s="77"/>
    </row>
    <row r="13" spans="1:34" x14ac:dyDescent="0.25">
      <c r="Z13" s="92" t="s">
        <v>2430</v>
      </c>
      <c r="AA13" s="92" t="e">
        <f>AA11-AA14/2</f>
        <v>#VALUE!</v>
      </c>
      <c r="AB13" s="92"/>
      <c r="AC13" s="92" t="e">
        <f>AC11-AC14/2</f>
        <v>#VALUE!</v>
      </c>
      <c r="AD13" s="77"/>
      <c r="AE13" s="77"/>
      <c r="AF13" s="77"/>
      <c r="AG13" s="77"/>
      <c r="AH13" s="77"/>
    </row>
    <row r="14" spans="1:34" x14ac:dyDescent="0.25">
      <c r="Z14" s="92" t="s">
        <v>2431</v>
      </c>
      <c r="AA14" s="92">
        <v>3</v>
      </c>
      <c r="AB14" s="92"/>
      <c r="AC14" s="92">
        <v>3</v>
      </c>
      <c r="AD14" s="77"/>
      <c r="AE14" s="77"/>
      <c r="AF14" s="77"/>
      <c r="AG14" s="77"/>
      <c r="AH14" s="77"/>
    </row>
    <row r="15" spans="1:34" x14ac:dyDescent="0.25">
      <c r="Z15" s="92" t="s">
        <v>2432</v>
      </c>
      <c r="AA15" s="92" t="e">
        <f>SUM(AA4:AA9)-AA13-AA14</f>
        <v>#VALUE!</v>
      </c>
      <c r="AB15" s="92"/>
      <c r="AC15" s="92" t="e">
        <f>SUM(AA4:AA9)-AC13-AC14</f>
        <v>#VALUE!</v>
      </c>
      <c r="AD15" s="77"/>
      <c r="AE15" s="77"/>
      <c r="AF15" s="77"/>
      <c r="AG15" s="77"/>
      <c r="AH15" s="77"/>
    </row>
    <row r="16" spans="1:34" x14ac:dyDescent="0.25">
      <c r="AA16" s="77"/>
      <c r="AB16" s="77"/>
      <c r="AC16" s="77"/>
      <c r="AD16" s="77"/>
      <c r="AE16" s="77"/>
      <c r="AF16" s="77"/>
      <c r="AG16" s="77"/>
      <c r="AH16" s="77"/>
    </row>
    <row r="17" spans="3:34" x14ac:dyDescent="0.25">
      <c r="AA17" s="77"/>
      <c r="AB17" s="77"/>
      <c r="AC17" s="77"/>
      <c r="AD17" s="77"/>
      <c r="AE17" s="77"/>
      <c r="AF17" s="77"/>
      <c r="AG17" s="77"/>
      <c r="AH17" s="77"/>
    </row>
    <row r="18" spans="3:34" x14ac:dyDescent="0.25">
      <c r="AA18" s="77"/>
      <c r="AB18" s="77"/>
      <c r="AC18" s="77"/>
      <c r="AD18" s="77"/>
      <c r="AE18" s="77"/>
      <c r="AF18" s="77"/>
      <c r="AG18" s="77"/>
      <c r="AH18" s="77"/>
    </row>
    <row r="24" spans="3:34" ht="23.25" x14ac:dyDescent="0.25">
      <c r="C24" s="216" t="s">
        <v>2433</v>
      </c>
      <c r="D24" s="216"/>
    </row>
    <row r="26" spans="3:34" x14ac:dyDescent="0.25">
      <c r="C26" s="217" t="str">
        <f>+E8</f>
        <v/>
      </c>
      <c r="D26" s="218"/>
    </row>
    <row r="27" spans="3:34" x14ac:dyDescent="0.25">
      <c r="C27" s="219"/>
      <c r="D27" s="220"/>
    </row>
    <row r="28" spans="3:34" x14ac:dyDescent="0.25">
      <c r="C28" s="221"/>
      <c r="D28" s="222"/>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5"/>
  <sheetViews>
    <sheetView showGridLines="0" showRowColHeaders="0" workbookViewId="0">
      <selection activeCell="B5" sqref="E10"/>
    </sheetView>
  </sheetViews>
  <sheetFormatPr baseColWidth="10" defaultRowHeight="15" x14ac:dyDescent="0.25"/>
  <cols>
    <col min="1" max="1" width="5.7109375" customWidth="1"/>
  </cols>
  <sheetData>
    <row r="3" spans="2:11" ht="23.25" x14ac:dyDescent="0.25">
      <c r="B3" s="193" t="s">
        <v>1539</v>
      </c>
      <c r="C3" s="172"/>
      <c r="D3" s="172"/>
      <c r="E3" s="172"/>
      <c r="F3" s="172"/>
      <c r="G3" s="172"/>
      <c r="H3" s="172"/>
      <c r="I3" s="82"/>
      <c r="J3" s="82"/>
      <c r="K3" s="82"/>
    </row>
    <row r="5" spans="2:11" x14ac:dyDescent="0.25">
      <c r="B5" s="174" t="s">
        <v>2376</v>
      </c>
      <c r="C5" s="174"/>
      <c r="D5" s="174"/>
      <c r="E5" s="174"/>
      <c r="F5" s="174"/>
      <c r="G5" s="174"/>
      <c r="H5" s="174"/>
      <c r="I5" s="81"/>
      <c r="J5" s="81"/>
      <c r="K5" s="81"/>
    </row>
    <row r="6" spans="2:11" x14ac:dyDescent="0.25">
      <c r="B6" s="174"/>
      <c r="C6" s="174"/>
      <c r="D6" s="174"/>
      <c r="E6" s="174"/>
      <c r="F6" s="174"/>
      <c r="G6" s="174"/>
      <c r="H6" s="174"/>
      <c r="I6" s="81"/>
      <c r="J6" s="81"/>
      <c r="K6" s="81"/>
    </row>
    <row r="7" spans="2:11" ht="18.75" x14ac:dyDescent="0.4">
      <c r="B7" s="32"/>
      <c r="C7" s="32"/>
      <c r="D7" s="32"/>
      <c r="E7" s="32"/>
      <c r="F7" s="32"/>
      <c r="G7" s="32"/>
      <c r="H7" s="32"/>
    </row>
    <row r="8" spans="2:11" ht="18.75" x14ac:dyDescent="0.25">
      <c r="B8" s="174" t="s">
        <v>2377</v>
      </c>
      <c r="C8" s="174"/>
      <c r="D8" s="174"/>
      <c r="E8" s="174"/>
      <c r="F8" s="174"/>
      <c r="G8" s="174"/>
      <c r="H8" s="174"/>
      <c r="I8" s="81"/>
      <c r="J8" s="81"/>
      <c r="K8" s="81"/>
    </row>
    <row r="9" spans="2:11" ht="18.75" x14ac:dyDescent="0.4">
      <c r="B9" s="32"/>
      <c r="C9" s="32"/>
      <c r="D9" s="32"/>
      <c r="E9" s="32"/>
      <c r="F9" s="32"/>
      <c r="G9" s="32"/>
      <c r="H9" s="32"/>
    </row>
    <row r="10" spans="2:11" ht="18.75" x14ac:dyDescent="0.25">
      <c r="B10" s="174" t="s">
        <v>2378</v>
      </c>
      <c r="C10" s="174"/>
      <c r="D10" s="174"/>
      <c r="E10" s="174"/>
      <c r="F10" s="174"/>
      <c r="G10" s="174"/>
      <c r="H10" s="174"/>
      <c r="I10" s="81"/>
      <c r="J10" s="81"/>
      <c r="K10" s="81"/>
    </row>
    <row r="11" spans="2:11" ht="18.75" x14ac:dyDescent="0.4">
      <c r="B11" s="32"/>
      <c r="C11" s="32"/>
      <c r="D11" s="32"/>
      <c r="E11" s="32"/>
      <c r="F11" s="32"/>
      <c r="G11" s="32"/>
      <c r="H11" s="32"/>
    </row>
    <row r="12" spans="2:11" ht="18.75" x14ac:dyDescent="0.25">
      <c r="B12" s="174" t="s">
        <v>2379</v>
      </c>
      <c r="C12" s="174"/>
      <c r="D12" s="174"/>
      <c r="E12" s="174"/>
      <c r="F12" s="174"/>
      <c r="G12" s="174"/>
      <c r="H12" s="174"/>
      <c r="I12" s="81"/>
      <c r="J12" s="81"/>
      <c r="K12" s="81"/>
    </row>
    <row r="13" spans="2:11" ht="18.75" x14ac:dyDescent="0.4">
      <c r="B13" s="32"/>
      <c r="C13" s="32"/>
      <c r="D13" s="32"/>
      <c r="E13" s="32"/>
      <c r="F13" s="32"/>
      <c r="G13" s="32"/>
      <c r="H13" s="32"/>
    </row>
    <row r="14" spans="2:11" ht="18.75" x14ac:dyDescent="0.25">
      <c r="B14" s="174" t="s">
        <v>2380</v>
      </c>
      <c r="C14" s="174"/>
      <c r="D14" s="174"/>
      <c r="E14" s="174"/>
      <c r="F14" s="174"/>
      <c r="G14" s="174"/>
      <c r="H14" s="174"/>
      <c r="I14" s="81"/>
      <c r="J14" s="81"/>
      <c r="K14" s="81"/>
    </row>
    <row r="15" spans="2:11" ht="18.75" x14ac:dyDescent="0.4">
      <c r="B15" s="32"/>
      <c r="C15" s="32"/>
      <c r="D15" s="32"/>
      <c r="E15" s="32"/>
      <c r="F15" s="32"/>
      <c r="G15" s="32"/>
      <c r="H15" s="32"/>
    </row>
    <row r="16" spans="2:11" ht="18.75" x14ac:dyDescent="0.25">
      <c r="B16" s="174" t="s">
        <v>2381</v>
      </c>
      <c r="C16" s="174"/>
      <c r="D16" s="174"/>
      <c r="E16" s="174"/>
      <c r="F16" s="174"/>
      <c r="G16" s="174"/>
      <c r="H16" s="174"/>
      <c r="I16" s="81"/>
      <c r="J16" s="81"/>
      <c r="K16" s="81"/>
    </row>
    <row r="17" spans="2:11" ht="18.75" x14ac:dyDescent="0.4">
      <c r="B17" s="32"/>
      <c r="C17" s="32"/>
      <c r="D17" s="32"/>
      <c r="E17" s="32"/>
      <c r="F17" s="32"/>
      <c r="G17" s="32"/>
      <c r="H17" s="32"/>
    </row>
    <row r="18" spans="2:11" ht="18.75" x14ac:dyDescent="0.25">
      <c r="B18" s="174" t="s">
        <v>2382</v>
      </c>
      <c r="C18" s="174"/>
      <c r="D18" s="174"/>
      <c r="E18" s="174"/>
      <c r="F18" s="174"/>
      <c r="G18" s="174"/>
      <c r="H18" s="174"/>
      <c r="I18" s="81"/>
      <c r="J18" s="81"/>
      <c r="K18" s="81"/>
    </row>
    <row r="19" spans="2:11" ht="18.75" x14ac:dyDescent="0.4">
      <c r="B19" s="32"/>
      <c r="C19" s="32"/>
      <c r="D19" s="32"/>
      <c r="E19" s="32"/>
      <c r="F19" s="32"/>
      <c r="G19" s="32"/>
      <c r="H19" s="32"/>
    </row>
    <row r="20" spans="2:11" ht="18.75" x14ac:dyDescent="0.25">
      <c r="B20" s="174" t="s">
        <v>2383</v>
      </c>
      <c r="C20" s="174"/>
      <c r="D20" s="174"/>
      <c r="E20" s="174"/>
      <c r="F20" s="174"/>
      <c r="G20" s="174"/>
      <c r="H20" s="174"/>
      <c r="I20" s="81"/>
      <c r="J20" s="81"/>
      <c r="K20" s="81"/>
    </row>
    <row r="22" spans="2:11" x14ac:dyDescent="0.25">
      <c r="B22" s="174" t="s">
        <v>2468</v>
      </c>
      <c r="C22" s="175"/>
      <c r="D22" s="175"/>
      <c r="E22" s="175"/>
      <c r="F22" s="175"/>
      <c r="G22" s="175"/>
      <c r="H22" s="175"/>
    </row>
    <row r="23" spans="2:11" x14ac:dyDescent="0.25">
      <c r="B23" s="175"/>
      <c r="C23" s="175"/>
      <c r="D23" s="175"/>
      <c r="E23" s="175"/>
      <c r="F23" s="175"/>
      <c r="G23" s="175"/>
      <c r="H23" s="175"/>
    </row>
    <row r="45" spans="5:6" ht="32.25" x14ac:dyDescent="0.65">
      <c r="E45" s="223"/>
      <c r="F45" s="223"/>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9D75E1A5-1048-4560-BFC3-4A78390F8ECA}"/>
    <hyperlink ref="E45:F45" location="'INSTRUCCIONES II'!A5" display="Siguiente" xr:uid="{383B02B1-B0AD-4754-AA6F-218E6A4D937F}"/>
    <hyperlink ref="E45" location="'INSTRUCCIONES 2'!A1" display="Siguiente" xr:uid="{1F491900-F290-46DB-86E8-C90851392279}"/>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3:I7"/>
  <sheetViews>
    <sheetView showGridLines="0" showRowColHeaders="0" workbookViewId="0">
      <selection activeCell="B5" sqref="E10"/>
    </sheetView>
  </sheetViews>
  <sheetFormatPr baseColWidth="10" defaultRowHeight="15" x14ac:dyDescent="0.25"/>
  <cols>
    <col min="1" max="1" width="5.7109375" customWidth="1"/>
  </cols>
  <sheetData>
    <row r="3" spans="2:9" ht="23.25" x14ac:dyDescent="0.5">
      <c r="B3" s="133" t="s">
        <v>1540</v>
      </c>
      <c r="C3" s="133"/>
      <c r="D3" s="133"/>
      <c r="E3" s="133"/>
      <c r="F3" s="133"/>
      <c r="G3" s="154"/>
      <c r="H3" s="154"/>
      <c r="I3" s="34"/>
    </row>
    <row r="4" spans="2:9" ht="18.75" x14ac:dyDescent="0.4">
      <c r="B4" s="85"/>
      <c r="C4" s="85"/>
      <c r="D4" s="85"/>
      <c r="E4" s="85"/>
      <c r="F4" s="85"/>
      <c r="G4" s="32"/>
      <c r="H4" s="32"/>
      <c r="I4" s="32"/>
    </row>
    <row r="5" spans="2:9" ht="18.75" x14ac:dyDescent="0.4">
      <c r="B5" s="32" t="s">
        <v>2436</v>
      </c>
    </row>
    <row r="6" spans="2:9" ht="18.75" x14ac:dyDescent="0.4">
      <c r="B6" s="32"/>
    </row>
    <row r="7" spans="2:9" ht="18.75" x14ac:dyDescent="0.4">
      <c r="B7" s="32" t="s">
        <v>2437</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5" sqref="E10"/>
    </sheetView>
  </sheetViews>
  <sheetFormatPr baseColWidth="10" defaultRowHeight="15" x14ac:dyDescent="0.25"/>
  <cols>
    <col min="1" max="1" width="5.7109375" customWidth="1"/>
  </cols>
  <sheetData>
    <row r="3" spans="2:8" ht="23.25" x14ac:dyDescent="0.25">
      <c r="B3" s="133" t="s">
        <v>2463</v>
      </c>
      <c r="C3" s="133"/>
      <c r="D3" s="133"/>
      <c r="E3" s="133"/>
      <c r="F3" s="133"/>
      <c r="G3" s="154"/>
      <c r="H3" s="154"/>
    </row>
    <row r="5" spans="2:8" x14ac:dyDescent="0.25">
      <c r="B5" s="123" t="s">
        <v>2441</v>
      </c>
      <c r="C5" s="123"/>
      <c r="D5" s="123"/>
      <c r="E5" s="123"/>
      <c r="F5" s="123"/>
      <c r="G5" s="154"/>
      <c r="H5" s="154"/>
    </row>
    <row r="6" spans="2:8" x14ac:dyDescent="0.25">
      <c r="B6" s="123"/>
      <c r="C6" s="123"/>
      <c r="D6" s="123"/>
      <c r="E6" s="123"/>
      <c r="F6" s="123"/>
      <c r="G6" s="154"/>
      <c r="H6" s="154"/>
    </row>
    <row r="7" spans="2:8" x14ac:dyDescent="0.25">
      <c r="B7" s="123"/>
      <c r="C7" s="123"/>
      <c r="D7" s="123"/>
      <c r="E7" s="123"/>
      <c r="F7" s="123"/>
      <c r="G7" s="154"/>
      <c r="H7" s="154"/>
    </row>
    <row r="8" spans="2:8" x14ac:dyDescent="0.25">
      <c r="B8" s="123"/>
      <c r="C8" s="123"/>
      <c r="D8" s="123"/>
      <c r="E8" s="123"/>
      <c r="F8" s="123"/>
      <c r="G8" s="154"/>
      <c r="H8" s="154"/>
    </row>
    <row r="9" spans="2:8" x14ac:dyDescent="0.25">
      <c r="B9" s="123"/>
      <c r="C9" s="123"/>
      <c r="D9" s="123"/>
      <c r="E9" s="123"/>
      <c r="F9" s="123"/>
      <c r="G9" s="154"/>
      <c r="H9" s="154"/>
    </row>
    <row r="10" spans="2:8" x14ac:dyDescent="0.25">
      <c r="B10" s="123"/>
      <c r="C10" s="123"/>
      <c r="D10" s="123"/>
      <c r="E10" s="123"/>
      <c r="F10" s="123"/>
      <c r="G10" s="154"/>
      <c r="H10" s="154"/>
    </row>
    <row r="11" spans="2:8" x14ac:dyDescent="0.25">
      <c r="B11" s="123"/>
      <c r="C11" s="123"/>
      <c r="D11" s="123"/>
      <c r="E11" s="123"/>
      <c r="F11" s="123"/>
      <c r="G11" s="154"/>
      <c r="H11" s="154"/>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election activeCell="B5" sqref="E10"/>
    </sheetView>
  </sheetViews>
  <sheetFormatPr baseColWidth="10" defaultRowHeight="15" x14ac:dyDescent="0.25"/>
  <cols>
    <col min="1" max="1" width="5.7109375" customWidth="1"/>
  </cols>
  <sheetData>
    <row r="3" spans="2:10" ht="18.75" x14ac:dyDescent="0.25">
      <c r="B3" s="133" t="s">
        <v>1541</v>
      </c>
      <c r="C3" s="175"/>
      <c r="D3" s="175"/>
      <c r="E3" s="175"/>
      <c r="F3" s="175"/>
      <c r="G3" s="175"/>
      <c r="H3" s="175"/>
      <c r="I3" s="66"/>
      <c r="J3" s="66"/>
    </row>
    <row r="4" spans="2:10" x14ac:dyDescent="0.25">
      <c r="B4" s="123" t="s">
        <v>2384</v>
      </c>
      <c r="C4" s="154"/>
      <c r="D4" s="154"/>
      <c r="E4" s="154"/>
      <c r="F4" s="154"/>
      <c r="G4" s="154"/>
      <c r="H4" s="154"/>
      <c r="I4" s="54"/>
      <c r="J4" s="54"/>
    </row>
    <row r="5" spans="2:10" x14ac:dyDescent="0.25">
      <c r="B5" s="154"/>
      <c r="C5" s="154"/>
      <c r="D5" s="154"/>
      <c r="E5" s="154"/>
      <c r="F5" s="154"/>
      <c r="G5" s="154"/>
      <c r="H5" s="154"/>
      <c r="I5" s="54"/>
      <c r="J5" s="54"/>
    </row>
    <row r="6" spans="2:10" x14ac:dyDescent="0.25">
      <c r="B6" s="154"/>
      <c r="C6" s="154"/>
      <c r="D6" s="154"/>
      <c r="E6" s="154"/>
      <c r="F6" s="154"/>
      <c r="G6" s="154"/>
      <c r="H6" s="154"/>
      <c r="I6" s="54"/>
      <c r="J6" s="54"/>
    </row>
    <row r="7" spans="2:10" x14ac:dyDescent="0.25">
      <c r="B7" s="154"/>
      <c r="C7" s="154"/>
      <c r="D7" s="154"/>
      <c r="E7" s="154"/>
      <c r="F7" s="154"/>
      <c r="G7" s="154"/>
      <c r="H7" s="154"/>
      <c r="I7" s="54"/>
      <c r="J7" s="54"/>
    </row>
    <row r="8" spans="2:10" x14ac:dyDescent="0.25">
      <c r="B8" s="154"/>
      <c r="C8" s="154"/>
      <c r="D8" s="154"/>
      <c r="E8" s="154"/>
      <c r="F8" s="154"/>
      <c r="G8" s="154"/>
      <c r="H8" s="154"/>
      <c r="I8" s="54"/>
      <c r="J8" s="54"/>
    </row>
    <row r="9" spans="2:10" x14ac:dyDescent="0.25">
      <c r="B9" s="154"/>
      <c r="C9" s="154"/>
      <c r="D9" s="154"/>
      <c r="E9" s="154"/>
      <c r="F9" s="154"/>
      <c r="G9" s="154"/>
      <c r="H9" s="154"/>
      <c r="I9" s="54"/>
      <c r="J9" s="54"/>
    </row>
    <row r="10" spans="2:10" x14ac:dyDescent="0.25">
      <c r="B10" s="154"/>
      <c r="C10" s="154"/>
      <c r="D10" s="154"/>
      <c r="E10" s="154"/>
      <c r="F10" s="154"/>
      <c r="G10" s="154"/>
      <c r="H10" s="154"/>
      <c r="I10" s="54"/>
      <c r="J10" s="54"/>
    </row>
    <row r="11" spans="2:10" x14ac:dyDescent="0.25">
      <c r="B11" s="154"/>
      <c r="C11" s="154"/>
      <c r="D11" s="154"/>
      <c r="E11" s="154"/>
      <c r="F11" s="154"/>
      <c r="G11" s="154"/>
      <c r="H11" s="154"/>
      <c r="I11" s="54"/>
      <c r="J11" s="54"/>
    </row>
    <row r="12" spans="2:10" ht="18.75" x14ac:dyDescent="0.25">
      <c r="B12" s="85"/>
      <c r="C12" s="85"/>
      <c r="D12" s="85"/>
      <c r="E12" s="85"/>
      <c r="F12" s="54"/>
      <c r="G12" s="54"/>
      <c r="H12" s="54"/>
      <c r="I12" s="54"/>
      <c r="J12" s="5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1542</v>
      </c>
      <c r="C3" s="154"/>
      <c r="D3" s="154"/>
      <c r="E3" s="154"/>
      <c r="F3" s="154"/>
      <c r="G3" s="154"/>
      <c r="H3" s="154"/>
      <c r="I3" s="67"/>
    </row>
    <row r="4" spans="2:9" x14ac:dyDescent="0.25">
      <c r="B4" s="123" t="s">
        <v>2385</v>
      </c>
      <c r="C4" s="175"/>
      <c r="D4" s="175"/>
      <c r="E4" s="175"/>
      <c r="F4" s="175"/>
      <c r="G4" s="175"/>
      <c r="H4" s="175"/>
      <c r="I4" s="54"/>
    </row>
    <row r="5" spans="2:9" x14ac:dyDescent="0.25">
      <c r="B5" s="175"/>
      <c r="C5" s="175"/>
      <c r="D5" s="175"/>
      <c r="E5" s="175"/>
      <c r="F5" s="175"/>
      <c r="G5" s="175"/>
      <c r="H5" s="175"/>
      <c r="I5" s="54"/>
    </row>
    <row r="6" spans="2:9" x14ac:dyDescent="0.25">
      <c r="B6" s="175"/>
      <c r="C6" s="175"/>
      <c r="D6" s="175"/>
      <c r="E6" s="175"/>
      <c r="F6" s="175"/>
      <c r="G6" s="175"/>
      <c r="H6" s="175"/>
      <c r="I6" s="54"/>
    </row>
    <row r="7" spans="2:9" x14ac:dyDescent="0.25">
      <c r="B7" s="175"/>
      <c r="C7" s="175"/>
      <c r="D7" s="175"/>
      <c r="E7" s="175"/>
      <c r="F7" s="175"/>
      <c r="G7" s="175"/>
      <c r="H7" s="175"/>
      <c r="I7" s="54"/>
    </row>
    <row r="8" spans="2:9" x14ac:dyDescent="0.25">
      <c r="B8" s="175"/>
      <c r="C8" s="175"/>
      <c r="D8" s="175"/>
      <c r="E8" s="175"/>
      <c r="F8" s="175"/>
      <c r="G8" s="175"/>
      <c r="H8" s="175"/>
      <c r="I8" s="54"/>
    </row>
    <row r="9" spans="2:9" x14ac:dyDescent="0.25">
      <c r="B9" s="175"/>
      <c r="C9" s="175"/>
      <c r="D9" s="175"/>
      <c r="E9" s="175"/>
      <c r="F9" s="175"/>
      <c r="G9" s="175"/>
      <c r="H9" s="175"/>
      <c r="I9" s="54"/>
    </row>
    <row r="10" spans="2:9" x14ac:dyDescent="0.25">
      <c r="B10" s="175"/>
      <c r="C10" s="175"/>
      <c r="D10" s="175"/>
      <c r="E10" s="175"/>
      <c r="F10" s="175"/>
      <c r="G10" s="175"/>
      <c r="H10" s="175"/>
    </row>
    <row r="11" spans="2:9" x14ac:dyDescent="0.25">
      <c r="B11" s="175"/>
      <c r="C11" s="175"/>
      <c r="D11" s="175"/>
      <c r="E11" s="175"/>
      <c r="F11" s="175"/>
      <c r="G11" s="175"/>
      <c r="H11" s="175"/>
    </row>
    <row r="12" spans="2:9" x14ac:dyDescent="0.25">
      <c r="B12" s="175"/>
      <c r="C12" s="175"/>
      <c r="D12" s="175"/>
      <c r="E12" s="175"/>
      <c r="F12" s="175"/>
      <c r="G12" s="175"/>
      <c r="H12" s="175"/>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1543</v>
      </c>
      <c r="C3" s="154"/>
      <c r="D3" s="154"/>
      <c r="E3" s="154"/>
      <c r="F3" s="154"/>
      <c r="G3" s="154"/>
      <c r="H3" s="154"/>
      <c r="I3" s="67"/>
    </row>
    <row r="4" spans="2:9" x14ac:dyDescent="0.25">
      <c r="B4" s="123" t="s">
        <v>2457</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154"/>
      <c r="C10" s="154"/>
      <c r="D10" s="154"/>
      <c r="E10" s="154"/>
      <c r="F10" s="154"/>
      <c r="G10" s="154"/>
      <c r="H10" s="154"/>
      <c r="I10" s="54"/>
    </row>
    <row r="11" spans="2:9" x14ac:dyDescent="0.25">
      <c r="B11" s="151"/>
      <c r="C11" s="151"/>
      <c r="D11" s="151"/>
      <c r="E11" s="151"/>
      <c r="F11" s="151"/>
      <c r="G11" s="151"/>
      <c r="H11" s="151"/>
      <c r="I11" s="54"/>
    </row>
    <row r="12" spans="2:9" x14ac:dyDescent="0.25">
      <c r="B12" s="151"/>
      <c r="C12" s="151"/>
      <c r="D12" s="151"/>
      <c r="E12" s="151"/>
      <c r="F12" s="151"/>
      <c r="G12" s="151"/>
      <c r="H12" s="151"/>
      <c r="I12" s="54"/>
    </row>
    <row r="13" spans="2:9" x14ac:dyDescent="0.25">
      <c r="B13" s="151"/>
      <c r="C13" s="151"/>
      <c r="D13" s="151"/>
      <c r="E13" s="151"/>
      <c r="F13" s="151"/>
      <c r="G13" s="151"/>
      <c r="H13" s="151"/>
      <c r="I13" s="54"/>
    </row>
    <row r="14" spans="2:9" x14ac:dyDescent="0.25">
      <c r="B14" s="151"/>
      <c r="C14" s="151"/>
      <c r="D14" s="151"/>
      <c r="E14" s="151"/>
      <c r="F14" s="151"/>
      <c r="G14" s="151"/>
      <c r="H14" s="151"/>
    </row>
    <row r="15" spans="2:9" x14ac:dyDescent="0.25">
      <c r="B15" s="151"/>
      <c r="C15" s="151"/>
      <c r="D15" s="151"/>
      <c r="E15" s="151"/>
      <c r="F15" s="151"/>
      <c r="G15" s="151"/>
      <c r="H15" s="151"/>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B5" sqref="E10"/>
    </sheetView>
  </sheetViews>
  <sheetFormatPr baseColWidth="10" defaultRowHeight="15" x14ac:dyDescent="0.25"/>
  <cols>
    <col min="1" max="1" width="5.7109375" customWidth="1"/>
  </cols>
  <sheetData>
    <row r="3" spans="2:10" ht="18.75" x14ac:dyDescent="0.3">
      <c r="B3" s="133" t="s">
        <v>1544</v>
      </c>
      <c r="C3" s="154"/>
      <c r="D3" s="154"/>
      <c r="E3" s="154"/>
      <c r="F3" s="154"/>
      <c r="G3" s="154"/>
      <c r="H3" s="154"/>
      <c r="I3" s="67"/>
      <c r="J3" s="67"/>
    </row>
    <row r="4" spans="2:10" x14ac:dyDescent="0.25">
      <c r="B4" s="123" t="s">
        <v>2451</v>
      </c>
      <c r="C4" s="154"/>
      <c r="D4" s="154"/>
      <c r="E4" s="154"/>
      <c r="F4" s="154"/>
      <c r="G4" s="154"/>
      <c r="H4" s="154"/>
      <c r="I4" s="54"/>
      <c r="J4" s="54"/>
    </row>
    <row r="5" spans="2:10" x14ac:dyDescent="0.25">
      <c r="B5" s="154"/>
      <c r="C5" s="154"/>
      <c r="D5" s="154"/>
      <c r="E5" s="154"/>
      <c r="F5" s="154"/>
      <c r="G5" s="154"/>
      <c r="H5" s="154"/>
      <c r="I5" s="54"/>
      <c r="J5" s="54"/>
    </row>
    <row r="6" spans="2:10" x14ac:dyDescent="0.25">
      <c r="B6" s="154"/>
      <c r="C6" s="154"/>
      <c r="D6" s="154"/>
      <c r="E6" s="154"/>
      <c r="F6" s="154"/>
      <c r="G6" s="154"/>
      <c r="H6" s="154"/>
      <c r="I6" s="54"/>
      <c r="J6" s="54"/>
    </row>
    <row r="7" spans="2:10" x14ac:dyDescent="0.25">
      <c r="B7" s="154"/>
      <c r="C7" s="154"/>
      <c r="D7" s="154"/>
      <c r="E7" s="154"/>
      <c r="F7" s="154"/>
      <c r="G7" s="154"/>
      <c r="H7" s="154"/>
      <c r="I7" s="54"/>
      <c r="J7" s="54"/>
    </row>
    <row r="8" spans="2:10" x14ac:dyDescent="0.25">
      <c r="B8" s="154"/>
      <c r="C8" s="154"/>
      <c r="D8" s="154"/>
      <c r="E8" s="154"/>
      <c r="F8" s="154"/>
      <c r="G8" s="154"/>
      <c r="H8" s="154"/>
      <c r="I8" s="54"/>
      <c r="J8" s="54"/>
    </row>
    <row r="9" spans="2:10" x14ac:dyDescent="0.25">
      <c r="B9" s="54"/>
      <c r="C9" s="54"/>
      <c r="D9" s="54"/>
      <c r="E9" s="54"/>
      <c r="F9" s="54"/>
      <c r="G9" s="54"/>
      <c r="H9" s="54"/>
      <c r="I9" s="54"/>
      <c r="J9" s="5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B5" sqref="E10"/>
    </sheetView>
  </sheetViews>
  <sheetFormatPr baseColWidth="10" defaultRowHeight="15" x14ac:dyDescent="0.25"/>
  <cols>
    <col min="1" max="1" width="5.7109375" customWidth="1"/>
  </cols>
  <sheetData>
    <row r="3" spans="2:9" ht="23.25" x14ac:dyDescent="0.3">
      <c r="B3" s="193" t="s">
        <v>1545</v>
      </c>
      <c r="C3" s="151"/>
      <c r="D3" s="151"/>
      <c r="E3" s="151"/>
      <c r="F3" s="151"/>
      <c r="G3" s="151"/>
      <c r="H3" s="151"/>
      <c r="I3" s="94"/>
    </row>
    <row r="4" spans="2:9" x14ac:dyDescent="0.25">
      <c r="B4" s="123" t="s">
        <v>2387</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154"/>
      <c r="C10" s="154"/>
      <c r="D10" s="154"/>
      <c r="E10" s="154"/>
      <c r="F10" s="154"/>
      <c r="G10" s="154"/>
      <c r="H10" s="154"/>
      <c r="I10" s="54"/>
    </row>
    <row r="11" spans="2:9" x14ac:dyDescent="0.25">
      <c r="B11" s="154"/>
      <c r="C11" s="154"/>
      <c r="D11" s="154"/>
      <c r="E11" s="154"/>
      <c r="F11" s="154"/>
      <c r="G11" s="154"/>
      <c r="H11" s="154"/>
      <c r="I11" s="54"/>
    </row>
    <row r="12" spans="2:9" x14ac:dyDescent="0.25">
      <c r="B12" s="54"/>
      <c r="C12" s="54"/>
      <c r="D12" s="54"/>
      <c r="E12" s="54"/>
      <c r="F12" s="54"/>
      <c r="G12" s="54"/>
      <c r="H12" s="54"/>
      <c r="I12" s="54"/>
    </row>
    <row r="13" spans="2:9" x14ac:dyDescent="0.25">
      <c r="B13" s="54"/>
      <c r="C13" s="54"/>
      <c r="D13" s="54"/>
      <c r="E13" s="54"/>
      <c r="F13" s="54"/>
      <c r="G13" s="54"/>
      <c r="H13" s="54"/>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1546</v>
      </c>
      <c r="C3" s="154"/>
      <c r="D3" s="154"/>
      <c r="E3" s="154"/>
      <c r="F3" s="154"/>
      <c r="G3" s="154"/>
      <c r="H3" s="154"/>
      <c r="I3" s="67"/>
    </row>
    <row r="4" spans="2:9" x14ac:dyDescent="0.25">
      <c r="B4" s="224" t="s">
        <v>2452</v>
      </c>
      <c r="C4" s="151"/>
      <c r="D4" s="151"/>
      <c r="E4" s="151"/>
      <c r="F4" s="151"/>
      <c r="G4" s="151"/>
      <c r="H4" s="151"/>
      <c r="I4" s="54"/>
    </row>
    <row r="5" spans="2:9" x14ac:dyDescent="0.25">
      <c r="B5" s="151"/>
      <c r="C5" s="151"/>
      <c r="D5" s="151"/>
      <c r="E5" s="151"/>
      <c r="F5" s="151"/>
      <c r="G5" s="151"/>
      <c r="H5" s="151"/>
      <c r="I5" s="54"/>
    </row>
    <row r="6" spans="2:9" x14ac:dyDescent="0.25">
      <c r="B6" s="151"/>
      <c r="C6" s="151"/>
      <c r="D6" s="151"/>
      <c r="E6" s="151"/>
      <c r="F6" s="151"/>
      <c r="G6" s="151"/>
      <c r="H6" s="151"/>
    </row>
    <row r="7" spans="2:9" x14ac:dyDescent="0.25">
      <c r="B7" s="151"/>
      <c r="C7" s="151"/>
      <c r="D7" s="151"/>
      <c r="E7" s="151"/>
      <c r="F7" s="151"/>
      <c r="G7" s="151"/>
      <c r="H7" s="151"/>
    </row>
    <row r="8" spans="2:9" x14ac:dyDescent="0.25">
      <c r="B8" s="151"/>
      <c r="C8" s="151"/>
      <c r="D8" s="151"/>
      <c r="E8" s="151"/>
      <c r="F8" s="151"/>
      <c r="G8" s="151"/>
      <c r="H8" s="151"/>
    </row>
    <row r="9" spans="2:9" x14ac:dyDescent="0.25">
      <c r="B9" s="151"/>
      <c r="C9" s="151"/>
      <c r="D9" s="151"/>
      <c r="E9" s="151"/>
      <c r="F9" s="151"/>
      <c r="G9" s="151"/>
      <c r="H9" s="151"/>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2388</v>
      </c>
      <c r="C3" s="154"/>
      <c r="D3" s="154"/>
      <c r="E3" s="154"/>
      <c r="F3" s="154"/>
      <c r="G3" s="154"/>
      <c r="H3" s="154"/>
      <c r="I3" s="67"/>
    </row>
    <row r="4" spans="2:9" x14ac:dyDescent="0.25">
      <c r="B4" s="123" t="s">
        <v>2467</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row>
    <row r="9" spans="2:9" x14ac:dyDescent="0.25">
      <c r="B9" s="154"/>
      <c r="C9" s="154"/>
      <c r="D9" s="154"/>
      <c r="E9" s="154"/>
      <c r="F9" s="154"/>
      <c r="G9" s="154"/>
      <c r="H9" s="154"/>
    </row>
    <row r="10" spans="2:9" x14ac:dyDescent="0.25">
      <c r="B10" s="154"/>
      <c r="C10" s="154"/>
      <c r="D10" s="154"/>
      <c r="E10" s="154"/>
      <c r="F10" s="154"/>
      <c r="G10" s="154"/>
      <c r="H10" s="154"/>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2390</v>
      </c>
      <c r="C3" s="154"/>
      <c r="D3" s="154"/>
      <c r="E3" s="154"/>
      <c r="F3" s="154"/>
      <c r="G3" s="154"/>
      <c r="H3" s="154"/>
      <c r="I3" s="67"/>
    </row>
    <row r="4" spans="2:9" x14ac:dyDescent="0.25">
      <c r="B4" s="123" t="s">
        <v>2386</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154"/>
      <c r="C10" s="154"/>
      <c r="D10" s="154"/>
      <c r="E10" s="154"/>
      <c r="F10" s="154"/>
      <c r="G10" s="154"/>
      <c r="H10" s="154"/>
      <c r="I10" s="54"/>
    </row>
    <row r="11" spans="2:9" x14ac:dyDescent="0.25">
      <c r="B11" s="154"/>
      <c r="C11" s="154"/>
      <c r="D11" s="154"/>
      <c r="E11" s="154"/>
      <c r="F11" s="154"/>
      <c r="G11" s="154"/>
      <c r="H11" s="154"/>
    </row>
    <row r="12" spans="2:9" x14ac:dyDescent="0.25">
      <c r="B12" s="154"/>
      <c r="C12" s="154"/>
      <c r="D12" s="154"/>
      <c r="E12" s="154"/>
      <c r="F12" s="154"/>
      <c r="G12" s="154"/>
      <c r="H12" s="154"/>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zoomScale="130" zoomScaleNormal="130" workbookViewId="0">
      <selection activeCell="B5" sqref="E10"/>
    </sheetView>
  </sheetViews>
  <sheetFormatPr baseColWidth="10" defaultRowHeight="15" x14ac:dyDescent="0.25"/>
  <cols>
    <col min="1" max="1" width="5.7109375" customWidth="1"/>
  </cols>
  <sheetData>
    <row r="3" spans="2:9" ht="18.75" x14ac:dyDescent="0.3">
      <c r="B3" s="133" t="s">
        <v>1547</v>
      </c>
      <c r="C3" s="154"/>
      <c r="D3" s="154"/>
      <c r="E3" s="154"/>
      <c r="F3" s="154"/>
      <c r="G3" s="154"/>
      <c r="H3" s="154"/>
      <c r="I3" s="67"/>
    </row>
    <row r="4" spans="2:9" x14ac:dyDescent="0.25">
      <c r="B4" s="123" t="s">
        <v>2458</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1"/>
      <c r="C9" s="151"/>
      <c r="D9" s="151"/>
      <c r="E9" s="151"/>
      <c r="F9" s="151"/>
      <c r="G9" s="151"/>
      <c r="H9" s="151"/>
      <c r="I9" s="54"/>
    </row>
    <row r="10" spans="2:9" x14ac:dyDescent="0.25">
      <c r="B10" s="151"/>
      <c r="C10" s="151"/>
      <c r="D10" s="151"/>
      <c r="E10" s="151"/>
      <c r="F10" s="151"/>
      <c r="G10" s="151"/>
      <c r="H10" s="151"/>
      <c r="I10" s="54"/>
    </row>
    <row r="11" spans="2:9" x14ac:dyDescent="0.25">
      <c r="B11" s="151"/>
      <c r="C11" s="151"/>
      <c r="D11" s="151"/>
      <c r="E11" s="151"/>
      <c r="F11" s="151"/>
      <c r="G11" s="151"/>
      <c r="H11" s="151"/>
      <c r="I11" s="54"/>
    </row>
    <row r="12" spans="2:9" x14ac:dyDescent="0.25">
      <c r="B12" s="151"/>
      <c r="C12" s="151"/>
      <c r="D12" s="151"/>
      <c r="E12" s="151"/>
      <c r="F12" s="151"/>
      <c r="G12" s="151"/>
      <c r="H12" s="151"/>
      <c r="I12" s="54"/>
    </row>
    <row r="13" spans="2:9" x14ac:dyDescent="0.25">
      <c r="B13" s="151"/>
      <c r="C13" s="151"/>
      <c r="D13" s="151"/>
      <c r="E13" s="151"/>
      <c r="F13" s="151"/>
      <c r="G13" s="151"/>
      <c r="H13" s="151"/>
    </row>
    <row r="14" spans="2:9" x14ac:dyDescent="0.25">
      <c r="B14" s="151"/>
      <c r="C14" s="151"/>
      <c r="D14" s="151"/>
      <c r="E14" s="151"/>
      <c r="F14" s="151"/>
      <c r="G14" s="151"/>
      <c r="H14" s="151"/>
    </row>
    <row r="15" spans="2:9" x14ac:dyDescent="0.25">
      <c r="B15" s="151"/>
      <c r="C15" s="151"/>
      <c r="D15" s="151"/>
      <c r="E15" s="151"/>
      <c r="F15" s="151"/>
      <c r="G15" s="151"/>
      <c r="H15" s="151"/>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1548</v>
      </c>
      <c r="C3" s="154"/>
      <c r="D3" s="154"/>
      <c r="E3" s="154"/>
      <c r="F3" s="154"/>
      <c r="G3" s="154"/>
      <c r="H3" s="154"/>
      <c r="I3" s="67"/>
    </row>
    <row r="4" spans="2:9" x14ac:dyDescent="0.25">
      <c r="B4" s="123" t="s">
        <v>2469</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54"/>
      <c r="C10" s="54"/>
      <c r="D10" s="54"/>
      <c r="E10" s="54"/>
      <c r="F10" s="54"/>
      <c r="G10" s="54"/>
      <c r="H10" s="54"/>
      <c r="I10" s="54"/>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election activeCell="B5" sqref="E10"/>
    </sheetView>
  </sheetViews>
  <sheetFormatPr baseColWidth="10" defaultRowHeight="15" x14ac:dyDescent="0.25"/>
  <cols>
    <col min="1" max="1" width="5.7109375" customWidth="1"/>
  </cols>
  <sheetData>
    <row r="3" spans="2:9" x14ac:dyDescent="0.25">
      <c r="B3" s="133" t="s">
        <v>1550</v>
      </c>
      <c r="C3" s="154"/>
      <c r="D3" s="154"/>
      <c r="E3" s="154"/>
      <c r="F3" s="154"/>
      <c r="G3" s="154"/>
      <c r="H3" s="154"/>
      <c r="I3" s="154"/>
    </row>
    <row r="4" spans="2:9" x14ac:dyDescent="0.25">
      <c r="B4" s="224" t="s">
        <v>2434</v>
      </c>
      <c r="C4" s="154"/>
      <c r="D4" s="154"/>
      <c r="E4" s="154"/>
      <c r="F4" s="154"/>
      <c r="G4" s="154"/>
      <c r="H4" s="154"/>
      <c r="I4" s="154"/>
    </row>
    <row r="5" spans="2:9" x14ac:dyDescent="0.25">
      <c r="B5" s="154"/>
      <c r="C5" s="154"/>
      <c r="D5" s="154"/>
      <c r="E5" s="154"/>
      <c r="F5" s="154"/>
      <c r="G5" s="154"/>
      <c r="H5" s="154"/>
      <c r="I5" s="154"/>
    </row>
    <row r="6" spans="2:9" x14ac:dyDescent="0.25">
      <c r="B6" s="154"/>
      <c r="C6" s="154"/>
      <c r="D6" s="154"/>
      <c r="E6" s="154"/>
      <c r="F6" s="154"/>
      <c r="G6" s="154"/>
      <c r="H6" s="154"/>
      <c r="I6" s="154"/>
    </row>
    <row r="7" spans="2:9" x14ac:dyDescent="0.25">
      <c r="B7" s="154"/>
      <c r="C7" s="154"/>
      <c r="D7" s="154"/>
      <c r="E7" s="154"/>
      <c r="F7" s="154"/>
      <c r="G7" s="154"/>
      <c r="H7" s="154"/>
      <c r="I7" s="154"/>
    </row>
    <row r="8" spans="2:9" x14ac:dyDescent="0.25">
      <c r="B8" s="154"/>
      <c r="C8" s="154"/>
      <c r="D8" s="154"/>
      <c r="E8" s="154"/>
      <c r="F8" s="154"/>
      <c r="G8" s="154"/>
      <c r="H8" s="154"/>
      <c r="I8" s="154"/>
    </row>
    <row r="9" spans="2:9" x14ac:dyDescent="0.25">
      <c r="B9" s="154"/>
      <c r="C9" s="154"/>
      <c r="D9" s="154"/>
      <c r="E9" s="154"/>
      <c r="F9" s="154"/>
      <c r="G9" s="154"/>
      <c r="H9" s="154"/>
      <c r="I9" s="154"/>
    </row>
    <row r="10" spans="2:9" x14ac:dyDescent="0.25">
      <c r="B10" s="154"/>
      <c r="C10" s="154"/>
      <c r="D10" s="154"/>
      <c r="E10" s="154"/>
      <c r="F10" s="154"/>
      <c r="G10" s="154"/>
      <c r="H10" s="154"/>
      <c r="I10" s="154"/>
    </row>
    <row r="11" spans="2:9" x14ac:dyDescent="0.25">
      <c r="B11" s="154"/>
      <c r="C11" s="154"/>
      <c r="D11" s="154"/>
      <c r="E11" s="154"/>
      <c r="F11" s="154"/>
      <c r="G11" s="154"/>
      <c r="H11" s="154"/>
      <c r="I11" s="154"/>
    </row>
    <row r="12" spans="2:9" x14ac:dyDescent="0.25">
      <c r="B12" s="154"/>
      <c r="C12" s="154"/>
      <c r="D12" s="154"/>
      <c r="E12" s="154"/>
      <c r="F12" s="154"/>
      <c r="G12" s="154"/>
      <c r="H12" s="154"/>
      <c r="I12" s="154"/>
    </row>
    <row r="13" spans="2:9" x14ac:dyDescent="0.25">
      <c r="B13" s="154"/>
      <c r="C13" s="154"/>
      <c r="D13" s="154"/>
      <c r="E13" s="154"/>
      <c r="F13" s="154"/>
      <c r="G13" s="154"/>
      <c r="H13" s="154"/>
      <c r="I13" s="154"/>
    </row>
    <row r="14" spans="2:9" x14ac:dyDescent="0.25">
      <c r="B14" s="154"/>
      <c r="C14" s="154"/>
      <c r="D14" s="154"/>
      <c r="E14" s="154"/>
      <c r="F14" s="154"/>
      <c r="G14" s="154"/>
      <c r="H14" s="154"/>
      <c r="I14" s="154"/>
    </row>
    <row r="15" spans="2:9" x14ac:dyDescent="0.25">
      <c r="B15" s="154"/>
      <c r="C15" s="154"/>
      <c r="D15" s="154"/>
      <c r="E15" s="154"/>
      <c r="F15" s="154"/>
      <c r="G15" s="154"/>
      <c r="H15" s="154"/>
      <c r="I15" s="154"/>
    </row>
    <row r="16" spans="2:9" x14ac:dyDescent="0.25">
      <c r="B16" s="154"/>
      <c r="C16" s="154"/>
      <c r="D16" s="154"/>
      <c r="E16" s="154"/>
      <c r="F16" s="154"/>
      <c r="G16" s="154"/>
      <c r="H16" s="154"/>
      <c r="I16" s="154"/>
    </row>
    <row r="17" spans="2:9" x14ac:dyDescent="0.25">
      <c r="B17" s="154"/>
      <c r="C17" s="154"/>
      <c r="D17" s="154"/>
      <c r="E17" s="154"/>
      <c r="F17" s="154"/>
      <c r="G17" s="154"/>
      <c r="H17" s="154"/>
      <c r="I17" s="154"/>
    </row>
    <row r="18" spans="2:9" x14ac:dyDescent="0.25">
      <c r="B18" s="154"/>
      <c r="C18" s="154"/>
      <c r="D18" s="154"/>
      <c r="E18" s="154"/>
      <c r="F18" s="154"/>
      <c r="G18" s="154"/>
      <c r="H18" s="154"/>
      <c r="I18" s="154"/>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election activeCell="B5" sqref="E10"/>
    </sheetView>
  </sheetViews>
  <sheetFormatPr baseColWidth="10" defaultRowHeight="15" x14ac:dyDescent="0.25"/>
  <cols>
    <col min="1" max="1" width="5.7109375" customWidth="1"/>
  </cols>
  <sheetData>
    <row r="3" spans="2:10" ht="18.75" x14ac:dyDescent="0.3">
      <c r="B3" s="133" t="s">
        <v>1549</v>
      </c>
      <c r="C3" s="154"/>
      <c r="D3" s="154"/>
      <c r="E3" s="154"/>
      <c r="F3" s="154"/>
      <c r="G3" s="154"/>
      <c r="H3" s="154"/>
      <c r="I3" s="67"/>
      <c r="J3" s="67"/>
    </row>
    <row r="4" spans="2:10" x14ac:dyDescent="0.25">
      <c r="B4" s="224" t="s">
        <v>2464</v>
      </c>
      <c r="C4" s="154"/>
      <c r="D4" s="154"/>
      <c r="E4" s="154"/>
      <c r="F4" s="154"/>
      <c r="G4" s="154"/>
      <c r="H4" s="154"/>
      <c r="I4" s="54"/>
      <c r="J4" s="54"/>
    </row>
    <row r="5" spans="2:10" x14ac:dyDescent="0.25">
      <c r="B5" s="154"/>
      <c r="C5" s="154"/>
      <c r="D5" s="154"/>
      <c r="E5" s="154"/>
      <c r="F5" s="154"/>
      <c r="G5" s="154"/>
      <c r="H5" s="154"/>
      <c r="I5" s="54"/>
      <c r="J5" s="54"/>
    </row>
    <row r="6" spans="2:10" x14ac:dyDescent="0.25">
      <c r="B6" s="154"/>
      <c r="C6" s="154"/>
      <c r="D6" s="154"/>
      <c r="E6" s="154"/>
      <c r="F6" s="154"/>
      <c r="G6" s="154"/>
      <c r="H6" s="154"/>
      <c r="I6" s="54"/>
      <c r="J6" s="54"/>
    </row>
    <row r="7" spans="2:10" x14ac:dyDescent="0.25">
      <c r="B7" s="154"/>
      <c r="C7" s="154"/>
      <c r="D7" s="154"/>
      <c r="E7" s="154"/>
      <c r="F7" s="154"/>
      <c r="G7" s="154"/>
      <c r="H7" s="154"/>
      <c r="I7" s="54"/>
      <c r="J7" s="54"/>
    </row>
    <row r="8" spans="2:10" x14ac:dyDescent="0.25">
      <c r="B8" s="154"/>
      <c r="C8" s="154"/>
      <c r="D8" s="154"/>
      <c r="E8" s="154"/>
      <c r="F8" s="154"/>
      <c r="G8" s="154"/>
      <c r="H8" s="154"/>
      <c r="I8" s="54"/>
      <c r="J8" s="54"/>
    </row>
    <row r="9" spans="2:10" x14ac:dyDescent="0.25">
      <c r="B9" s="154"/>
      <c r="C9" s="154"/>
      <c r="D9" s="154"/>
      <c r="E9" s="154"/>
      <c r="F9" s="154"/>
      <c r="G9" s="154"/>
      <c r="H9" s="154"/>
      <c r="I9" s="54"/>
      <c r="J9" s="54"/>
    </row>
    <row r="10" spans="2:10" x14ac:dyDescent="0.25">
      <c r="B10" s="154"/>
      <c r="C10" s="154"/>
      <c r="D10" s="154"/>
      <c r="E10" s="154"/>
      <c r="F10" s="154"/>
      <c r="G10" s="154"/>
      <c r="H10" s="154"/>
      <c r="I10" s="54"/>
      <c r="J10" s="54"/>
    </row>
    <row r="11" spans="2:10" x14ac:dyDescent="0.25">
      <c r="B11" s="154"/>
      <c r="C11" s="154"/>
      <c r="D11" s="154"/>
      <c r="E11" s="154"/>
      <c r="F11" s="154"/>
      <c r="G11" s="154"/>
      <c r="H11" s="154"/>
      <c r="I11" s="54"/>
      <c r="J11" s="54"/>
    </row>
    <row r="12" spans="2:10" x14ac:dyDescent="0.25">
      <c r="B12" s="154"/>
      <c r="C12" s="154"/>
      <c r="D12" s="154"/>
      <c r="E12" s="154"/>
      <c r="F12" s="154"/>
      <c r="G12" s="154"/>
      <c r="H12" s="154"/>
      <c r="I12" s="54"/>
      <c r="J12" s="54"/>
    </row>
    <row r="13" spans="2:10" x14ac:dyDescent="0.25">
      <c r="B13" s="154"/>
      <c r="C13" s="154"/>
      <c r="D13" s="154"/>
      <c r="E13" s="154"/>
      <c r="F13" s="154"/>
      <c r="G13" s="154"/>
      <c r="H13" s="154"/>
      <c r="I13" s="54"/>
      <c r="J13" s="54"/>
    </row>
    <row r="14" spans="2:10" x14ac:dyDescent="0.25">
      <c r="B14" s="154"/>
      <c r="C14" s="154"/>
      <c r="D14" s="154"/>
      <c r="E14" s="154"/>
      <c r="F14" s="154"/>
      <c r="G14" s="154"/>
      <c r="H14" s="154"/>
      <c r="I14" s="54"/>
      <c r="J14" s="54"/>
    </row>
    <row r="15" spans="2:10" x14ac:dyDescent="0.25">
      <c r="B15" s="154"/>
      <c r="C15" s="154"/>
      <c r="D15" s="154"/>
      <c r="E15" s="154"/>
      <c r="F15" s="154"/>
      <c r="G15" s="154"/>
      <c r="H15" s="154"/>
      <c r="I15" s="54"/>
      <c r="J15" s="54"/>
    </row>
    <row r="16" spans="2:10" x14ac:dyDescent="0.25">
      <c r="B16" s="154"/>
      <c r="C16" s="154"/>
      <c r="D16" s="154"/>
      <c r="E16" s="154"/>
      <c r="F16" s="154"/>
      <c r="G16" s="154"/>
      <c r="H16" s="154"/>
      <c r="I16" s="54"/>
      <c r="J16" s="54"/>
    </row>
    <row r="17" spans="2:10" x14ac:dyDescent="0.25">
      <c r="B17" s="154"/>
      <c r="C17" s="154"/>
      <c r="D17" s="154"/>
      <c r="E17" s="154"/>
      <c r="F17" s="154"/>
      <c r="G17" s="154"/>
      <c r="H17" s="154"/>
      <c r="I17" s="54"/>
      <c r="J17" s="54"/>
    </row>
    <row r="18" spans="2:10" x14ac:dyDescent="0.25">
      <c r="B18" s="154"/>
      <c r="C18" s="154"/>
      <c r="D18" s="154"/>
      <c r="E18" s="154"/>
      <c r="F18" s="154"/>
      <c r="G18" s="154"/>
      <c r="H18" s="154"/>
      <c r="I18" s="54"/>
      <c r="J18" s="54"/>
    </row>
    <row r="19" spans="2:10" x14ac:dyDescent="0.25">
      <c r="B19" s="154"/>
      <c r="C19" s="154"/>
      <c r="D19" s="154"/>
      <c r="E19" s="154"/>
      <c r="F19" s="154"/>
      <c r="G19" s="154"/>
      <c r="H19" s="154"/>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1551</v>
      </c>
      <c r="C3" s="154"/>
      <c r="D3" s="154"/>
      <c r="E3" s="154"/>
      <c r="F3" s="154"/>
      <c r="G3" s="154"/>
      <c r="H3" s="154"/>
      <c r="I3" s="67"/>
    </row>
    <row r="4" spans="2:9" x14ac:dyDescent="0.25">
      <c r="B4" s="224" t="s">
        <v>2389</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154"/>
      <c r="C10" s="154"/>
      <c r="D10" s="154"/>
      <c r="E10" s="154"/>
      <c r="F10" s="154"/>
      <c r="G10" s="154"/>
      <c r="H10" s="154"/>
      <c r="I10" s="54"/>
    </row>
    <row r="11" spans="2:9" x14ac:dyDescent="0.25">
      <c r="B11" s="154"/>
      <c r="C11" s="154"/>
      <c r="D11" s="154"/>
      <c r="E11" s="154"/>
      <c r="F11" s="154"/>
      <c r="G11" s="154"/>
      <c r="H11" s="154"/>
      <c r="I11" s="54"/>
    </row>
    <row r="12" spans="2:9" x14ac:dyDescent="0.25">
      <c r="B12" s="154"/>
      <c r="C12" s="154"/>
      <c r="D12" s="154"/>
      <c r="E12" s="154"/>
      <c r="F12" s="154"/>
      <c r="G12" s="154"/>
      <c r="H12" s="154"/>
      <c r="I12" s="54"/>
    </row>
    <row r="13" spans="2:9" x14ac:dyDescent="0.25">
      <c r="B13" s="154"/>
      <c r="C13" s="154"/>
      <c r="D13" s="154"/>
      <c r="E13" s="154"/>
      <c r="F13" s="154"/>
      <c r="G13" s="154"/>
      <c r="H13" s="154"/>
      <c r="I13" s="54"/>
    </row>
    <row r="14" spans="2:9" x14ac:dyDescent="0.25">
      <c r="B14" s="154"/>
      <c r="C14" s="154"/>
      <c r="D14" s="154"/>
      <c r="E14" s="154"/>
      <c r="F14" s="154"/>
      <c r="G14" s="154"/>
      <c r="H14" s="154"/>
      <c r="I14" s="54"/>
    </row>
    <row r="15" spans="2:9" x14ac:dyDescent="0.25">
      <c r="B15" s="154"/>
      <c r="C15" s="154"/>
      <c r="D15" s="154"/>
      <c r="E15" s="154"/>
      <c r="F15" s="154"/>
      <c r="G15" s="154"/>
      <c r="H15" s="154"/>
      <c r="I15" s="54"/>
    </row>
    <row r="16" spans="2:9" x14ac:dyDescent="0.25">
      <c r="B16" s="154"/>
      <c r="C16" s="154"/>
      <c r="D16" s="154"/>
      <c r="E16" s="154"/>
      <c r="F16" s="154"/>
      <c r="G16" s="154"/>
      <c r="H16" s="154"/>
      <c r="I16" s="54"/>
    </row>
    <row r="17" spans="2:9" x14ac:dyDescent="0.25">
      <c r="B17" s="154"/>
      <c r="C17" s="154"/>
      <c r="D17" s="154"/>
      <c r="E17" s="154"/>
      <c r="F17" s="154"/>
      <c r="G17" s="154"/>
      <c r="H17" s="154"/>
      <c r="I17" s="54"/>
    </row>
    <row r="18" spans="2:9" x14ac:dyDescent="0.25">
      <c r="B18" s="54"/>
      <c r="C18" s="54"/>
      <c r="D18" s="54"/>
      <c r="E18" s="54"/>
      <c r="F18" s="54"/>
      <c r="G18" s="54"/>
      <c r="H18" s="54"/>
      <c r="I18" s="54"/>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3D8E-2B3E-44E3-A084-BAAC1B54F721}">
  <sheetPr codeName="Hoja34"/>
  <dimension ref="B3:I18"/>
  <sheetViews>
    <sheetView showGridLines="0" showRowColHeaders="0" workbookViewId="0">
      <selection activeCell="B5" sqref="E10"/>
    </sheetView>
  </sheetViews>
  <sheetFormatPr baseColWidth="10" defaultRowHeight="15" x14ac:dyDescent="0.25"/>
  <cols>
    <col min="1" max="1" width="5.7109375" customWidth="1"/>
  </cols>
  <sheetData>
    <row r="3" spans="2:9" ht="18.75" x14ac:dyDescent="0.3">
      <c r="B3" s="133" t="s">
        <v>2453</v>
      </c>
      <c r="C3" s="154"/>
      <c r="D3" s="154"/>
      <c r="E3" s="154"/>
      <c r="F3" s="154"/>
      <c r="G3" s="154"/>
      <c r="H3" s="154"/>
      <c r="I3" s="67"/>
    </row>
    <row r="4" spans="2:9" x14ac:dyDescent="0.25">
      <c r="B4" s="123" t="s">
        <v>1535</v>
      </c>
      <c r="C4" s="154"/>
      <c r="D4" s="154"/>
      <c r="E4" s="154"/>
      <c r="F4" s="154"/>
      <c r="G4" s="154"/>
      <c r="H4" s="154"/>
      <c r="I4" s="54"/>
    </row>
    <row r="5" spans="2:9" x14ac:dyDescent="0.25">
      <c r="B5" s="154"/>
      <c r="C5" s="154"/>
      <c r="D5" s="154"/>
      <c r="E5" s="154"/>
      <c r="F5" s="154"/>
      <c r="G5" s="154"/>
      <c r="H5" s="154"/>
      <c r="I5" s="54"/>
    </row>
    <row r="6" spans="2:9" x14ac:dyDescent="0.25">
      <c r="B6" s="154"/>
      <c r="C6" s="154"/>
      <c r="D6" s="154"/>
      <c r="E6" s="154"/>
      <c r="F6" s="154"/>
      <c r="G6" s="154"/>
      <c r="H6" s="154"/>
      <c r="I6" s="54"/>
    </row>
    <row r="7" spans="2:9" x14ac:dyDescent="0.25">
      <c r="B7" s="154"/>
      <c r="C7" s="154"/>
      <c r="D7" s="154"/>
      <c r="E7" s="154"/>
      <c r="F7" s="154"/>
      <c r="G7" s="154"/>
      <c r="H7" s="154"/>
      <c r="I7" s="54"/>
    </row>
    <row r="8" spans="2:9" x14ac:dyDescent="0.25">
      <c r="B8" s="154"/>
      <c r="C8" s="154"/>
      <c r="D8" s="154"/>
      <c r="E8" s="154"/>
      <c r="F8" s="154"/>
      <c r="G8" s="154"/>
      <c r="H8" s="154"/>
      <c r="I8" s="54"/>
    </row>
    <row r="9" spans="2:9" x14ac:dyDescent="0.25">
      <c r="B9" s="154"/>
      <c r="C9" s="154"/>
      <c r="D9" s="154"/>
      <c r="E9" s="154"/>
      <c r="F9" s="154"/>
      <c r="G9" s="154"/>
      <c r="H9" s="154"/>
      <c r="I9" s="54"/>
    </row>
    <row r="10" spans="2:9" x14ac:dyDescent="0.25">
      <c r="B10" s="154"/>
      <c r="C10" s="154"/>
      <c r="D10" s="154"/>
      <c r="E10" s="154"/>
      <c r="F10" s="154"/>
      <c r="G10" s="154"/>
      <c r="H10" s="154"/>
      <c r="I10" s="54"/>
    </row>
    <row r="11" spans="2:9" x14ac:dyDescent="0.25">
      <c r="B11" s="154"/>
      <c r="C11" s="154"/>
      <c r="D11" s="154"/>
      <c r="E11" s="154"/>
      <c r="F11" s="154"/>
      <c r="G11" s="154"/>
      <c r="H11" s="154"/>
      <c r="I11" s="54"/>
    </row>
    <row r="12" spans="2:9" x14ac:dyDescent="0.25">
      <c r="B12" s="154"/>
      <c r="C12" s="154"/>
      <c r="D12" s="154"/>
      <c r="E12" s="154"/>
      <c r="F12" s="154"/>
      <c r="G12" s="154"/>
      <c r="H12" s="154"/>
      <c r="I12" s="54"/>
    </row>
    <row r="13" spans="2:9" x14ac:dyDescent="0.25">
      <c r="B13" s="154"/>
      <c r="C13" s="154"/>
      <c r="D13" s="154"/>
      <c r="E13" s="154"/>
      <c r="F13" s="154"/>
      <c r="G13" s="154"/>
      <c r="H13" s="154"/>
      <c r="I13" s="54"/>
    </row>
    <row r="14" spans="2:9" x14ac:dyDescent="0.25">
      <c r="B14" s="154"/>
      <c r="C14" s="154"/>
      <c r="D14" s="154"/>
      <c r="E14" s="154"/>
      <c r="F14" s="154"/>
      <c r="G14" s="154"/>
      <c r="H14" s="154"/>
      <c r="I14" s="54"/>
    </row>
    <row r="15" spans="2:9" x14ac:dyDescent="0.25">
      <c r="B15" s="154"/>
      <c r="C15" s="154"/>
      <c r="D15" s="154"/>
      <c r="E15" s="154"/>
      <c r="F15" s="154"/>
      <c r="G15" s="154"/>
      <c r="H15" s="154"/>
      <c r="I15" s="54"/>
    </row>
    <row r="16" spans="2:9" x14ac:dyDescent="0.25">
      <c r="B16" s="154"/>
      <c r="C16" s="154"/>
      <c r="D16" s="154"/>
      <c r="E16" s="154"/>
      <c r="F16" s="154"/>
      <c r="G16" s="154"/>
      <c r="H16" s="154"/>
      <c r="I16" s="54"/>
    </row>
    <row r="17" spans="2:9" x14ac:dyDescent="0.25">
      <c r="B17" s="154"/>
      <c r="C17" s="154"/>
      <c r="D17" s="154"/>
      <c r="E17" s="154"/>
      <c r="F17" s="154"/>
      <c r="G17" s="154"/>
      <c r="H17" s="154"/>
      <c r="I17" s="54"/>
    </row>
    <row r="18" spans="2:9" x14ac:dyDescent="0.25">
      <c r="B18" s="54"/>
      <c r="C18" s="54"/>
      <c r="D18" s="54"/>
      <c r="E18" s="54"/>
      <c r="F18" s="54"/>
      <c r="G18" s="54"/>
      <c r="H18" s="54"/>
      <c r="I18" s="54"/>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3" t="s">
        <v>14</v>
      </c>
      <c r="N2" s="1" t="s">
        <v>15</v>
      </c>
    </row>
    <row r="3" spans="1:14" ht="15" customHeight="1" x14ac:dyDescent="0.25">
      <c r="A3" s="1">
        <f>+Tabla15[[#This Row],[1]]</f>
        <v>1</v>
      </c>
      <c r="B3" s="5" t="s">
        <v>1383</v>
      </c>
      <c r="C3" s="1">
        <v>1</v>
      </c>
      <c r="D3" s="1">
        <f>+IF(Tabla15[[#This Row],[NOMBRE DE LA CAUSA 2018]]=0,0,1)</f>
        <v>1</v>
      </c>
      <c r="E3" s="1">
        <f>+E2+Tabla15[[#This Row],[NOMBRE DE LA CAUSA 2019]]</f>
        <v>1</v>
      </c>
      <c r="F3" s="1">
        <f>+Tabla15[[#This Row],[0]]*Tabla15[[#This Row],[NOMBRE DE LA CAUSA 2019]]</f>
        <v>1</v>
      </c>
      <c r="G3" s="1" t="s">
        <v>746</v>
      </c>
      <c r="I3" s="5" t="s">
        <v>1384</v>
      </c>
      <c r="K3" s="5" t="s">
        <v>19</v>
      </c>
      <c r="L3" s="5" t="s">
        <v>1385</v>
      </c>
      <c r="M3" s="4">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4">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4">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4">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4">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4">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4">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4">
        <v>349</v>
      </c>
      <c r="N10" s="1" t="str">
        <f>+Tabla15[[#This Row],[NOMBRE DE LA CAUSA 2017]]</f>
        <v>ALLANAMIENTO ILEGAL</v>
      </c>
    </row>
    <row r="11" spans="1:14" ht="15" customHeight="1" x14ac:dyDescent="0.25">
      <c r="A11" s="1">
        <f>+Tabla15[[#This Row],[1]]</f>
        <v>9</v>
      </c>
      <c r="B11" s="5" t="s">
        <v>679</v>
      </c>
      <c r="C11" s="1">
        <v>1</v>
      </c>
      <c r="D11" s="1">
        <f>+IF(Tabla15[[#This Row],[NOMBRE DE LA CAUSA 2018]]=0,0,1)</f>
        <v>1</v>
      </c>
      <c r="E11" s="1">
        <f>+E10+Tabla15[[#This Row],[NOMBRE DE LA CAUSA 2019]]</f>
        <v>9</v>
      </c>
      <c r="F11" s="1">
        <f>+Tabla15[[#This Row],[0]]*Tabla15[[#This Row],[NOMBRE DE LA CAUSA 2019]]</f>
        <v>9</v>
      </c>
      <c r="G11" s="5" t="s">
        <v>17</v>
      </c>
      <c r="I11" s="5" t="s">
        <v>473</v>
      </c>
      <c r="J11" s="1" t="s">
        <v>18</v>
      </c>
      <c r="K11" s="1" t="s">
        <v>19</v>
      </c>
      <c r="L11" s="5" t="s">
        <v>680</v>
      </c>
      <c r="M11" s="4">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5" t="s">
        <v>17</v>
      </c>
      <c r="I12" s="5" t="s">
        <v>473</v>
      </c>
      <c r="J12" s="1" t="s">
        <v>18</v>
      </c>
      <c r="K12" s="1" t="s">
        <v>19</v>
      </c>
      <c r="L12" s="5" t="s">
        <v>666</v>
      </c>
      <c r="M12" s="4">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4">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6"/>
      <c r="J14" s="1" t="s">
        <v>18</v>
      </c>
      <c r="K14" s="1" t="s">
        <v>19</v>
      </c>
      <c r="L14" s="1" t="s">
        <v>369</v>
      </c>
      <c r="M14" s="4">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5" t="s">
        <v>17</v>
      </c>
      <c r="J15" s="1" t="s">
        <v>18</v>
      </c>
      <c r="K15" s="1" t="s">
        <v>19</v>
      </c>
      <c r="L15" s="5" t="s">
        <v>686</v>
      </c>
      <c r="M15" s="4">
        <v>1970</v>
      </c>
      <c r="N15" s="1" t="str">
        <f>+Tabla15[[#This Row],[NOMBRE DE LA CAUSA 2017]]</f>
        <v>CAUSA DIAN POR DEFINIR</v>
      </c>
    </row>
    <row r="16" spans="1:14" ht="15" customHeight="1" x14ac:dyDescent="0.25">
      <c r="A16" s="1">
        <f>+Tabla15[[#This Row],[1]]</f>
        <v>14</v>
      </c>
      <c r="B16" s="5" t="s">
        <v>1388</v>
      </c>
      <c r="C16" s="1">
        <v>1</v>
      </c>
      <c r="D16" s="1">
        <f>+IF(Tabla15[[#This Row],[NOMBRE DE LA CAUSA 2018]]=0,0,1)</f>
        <v>1</v>
      </c>
      <c r="E16" s="1">
        <f>+E15+Tabla15[[#This Row],[NOMBRE DE LA CAUSA 2019]]</f>
        <v>14</v>
      </c>
      <c r="F16" s="1">
        <f>+Tabla15[[#This Row],[0]]*Tabla15[[#This Row],[NOMBRE DE LA CAUSA 2019]]</f>
        <v>14</v>
      </c>
      <c r="G16" s="1" t="s">
        <v>746</v>
      </c>
      <c r="I16" s="5" t="s">
        <v>1384</v>
      </c>
      <c r="K16" s="5" t="s">
        <v>19</v>
      </c>
      <c r="L16" s="5" t="s">
        <v>1389</v>
      </c>
      <c r="M16" s="4">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4">
        <v>416</v>
      </c>
      <c r="N17" s="1" t="str">
        <f>+Tabla15[[#This Row],[NOMBRE DE LA CAUSA 2017]]</f>
        <v>COMPETENCIA DESLEAL</v>
      </c>
    </row>
    <row r="18" spans="1:14" ht="15" customHeight="1" x14ac:dyDescent="0.25">
      <c r="A18" s="1">
        <f>+Tabla15[[#This Row],[1]]</f>
        <v>16</v>
      </c>
      <c r="B18" s="1"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4">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4">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4">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4">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4">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4">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4">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4">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4">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4">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4">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4">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4">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4">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4">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4">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4">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4">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4">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4">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4">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4">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4">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4">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4">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4">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4">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4">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4">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4">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4">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4">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4">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4">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4">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4">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4">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4">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4">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4">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4">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4">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4">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3" t="s">
        <v>951</v>
      </c>
      <c r="M63" s="4">
        <v>2115</v>
      </c>
      <c r="N63" s="1" t="str">
        <f>+Tabla15[[#This Row],[NOMBRE DE LA CAUSA 2017]]</f>
        <v>DAÑOS A BIENES POR FALTA DE SEÑALIZACION EN LA VIA PUBLICA</v>
      </c>
    </row>
    <row r="64" spans="1:14" ht="15" customHeight="1" x14ac:dyDescent="0.25">
      <c r="A64" s="1">
        <f>+Tabla15[[#This Row],[1]]</f>
        <v>62</v>
      </c>
      <c r="B64" s="14"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4">
        <v>2139</v>
      </c>
      <c r="N65" s="1" t="str">
        <f>+Tabla15[[#This Row],[NOMBRE DE LA CAUSA 2017]]</f>
        <v>DAÑOS A BIENES POR INUNDACION</v>
      </c>
    </row>
    <row r="66" spans="1:14" ht="15" customHeight="1" x14ac:dyDescent="0.25">
      <c r="A66" s="1">
        <f>+Tabla15[[#This Row],[1]]</f>
        <v>64</v>
      </c>
      <c r="B66" s="13"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4">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4">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4">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4">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4" t="s">
        <v>944</v>
      </c>
      <c r="M70" s="4">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4">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4">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4">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4">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4">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4">
        <v>192</v>
      </c>
      <c r="N80" s="1" t="str">
        <f>+Tabla15[[#This Row],[NOMBRE DE LA CAUSA 2017]]</f>
        <v>DEFECTUOSO FUNCIONAMIENTO DE LA ADMINISTRACION DE JUSTICIA</v>
      </c>
    </row>
    <row r="81" spans="1:14" ht="15" customHeight="1" x14ac:dyDescent="0.25">
      <c r="A81" s="1">
        <f>+Tabla15[[#This Row],[1]]</f>
        <v>79</v>
      </c>
      <c r="B81" s="5" t="s">
        <v>709</v>
      </c>
      <c r="C81" s="1">
        <v>1</v>
      </c>
      <c r="D81" s="1">
        <f>+IF(Tabla15[[#This Row],[NOMBRE DE LA CAUSA 2018]]=0,0,1)</f>
        <v>1</v>
      </c>
      <c r="E81" s="1">
        <f>+E80+Tabla15[[#This Row],[NOMBRE DE LA CAUSA 2019]]</f>
        <v>79</v>
      </c>
      <c r="F81" s="1">
        <f>+Tabla15[[#This Row],[0]]*Tabla15[[#This Row],[NOMBRE DE LA CAUSA 2019]]</f>
        <v>79</v>
      </c>
      <c r="G81" s="5" t="s">
        <v>17</v>
      </c>
      <c r="J81" s="1" t="s">
        <v>18</v>
      </c>
      <c r="K81" s="1" t="s">
        <v>19</v>
      </c>
      <c r="L81" s="5" t="s">
        <v>710</v>
      </c>
      <c r="M81" s="4">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4">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4">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507</v>
      </c>
      <c r="C87" s="1">
        <v>1</v>
      </c>
      <c r="D87" s="1">
        <f>+IF(Tabla15[[#This Row],[NOMBRE DE LA CAUSA 2018]]=0,0,1)</f>
        <v>1</v>
      </c>
      <c r="E87" s="1">
        <f>+E86+Tabla15[[#This Row],[NOMBRE DE LA CAUSA 2019]]</f>
        <v>85</v>
      </c>
      <c r="F87" s="1">
        <f>+Tabla15[[#This Row],[0]]*Tabla15[[#This Row],[NOMBRE DE LA CAUSA 2019]]</f>
        <v>85</v>
      </c>
      <c r="G87" s="5" t="s">
        <v>17</v>
      </c>
      <c r="J87" s="1" t="s">
        <v>18</v>
      </c>
      <c r="K87" s="1" t="s">
        <v>19</v>
      </c>
      <c r="L87" s="5" t="s">
        <v>508</v>
      </c>
      <c r="M87" s="4">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4">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4">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4">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4">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4">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4">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4">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4">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4">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4">
        <v>2204</v>
      </c>
      <c r="N98" s="1" t="str">
        <f>+Tabla15[[#This Row],[NOMBRE DE LA CAUSA 2017]]</f>
        <v>DESPIDO INDIRECTO DE FUNCIONARIO PUBLICO</v>
      </c>
    </row>
    <row r="99" spans="1:14" ht="15" customHeight="1" x14ac:dyDescent="0.25">
      <c r="A99" s="1">
        <f>+Tabla15[[#This Row],[1]]</f>
        <v>97</v>
      </c>
      <c r="B99" s="6"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4">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4">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4">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5" t="s">
        <v>724</v>
      </c>
      <c r="M102" s="4">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7" t="s">
        <v>704</v>
      </c>
      <c r="M103" s="4">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4">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4">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4">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4">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5" t="s">
        <v>17</v>
      </c>
      <c r="J109" s="1" t="s">
        <v>18</v>
      </c>
      <c r="K109" s="1" t="s">
        <v>19</v>
      </c>
      <c r="L109" s="5" t="s">
        <v>688</v>
      </c>
      <c r="M109" s="4">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4">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5" t="s">
        <v>783</v>
      </c>
      <c r="M111" s="4">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4">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4">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4">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4">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4">
        <v>1974</v>
      </c>
      <c r="N116" s="1" t="str">
        <f>+Tabla15[[#This Row],[NOMBRE DE LA CAUSA 2017]]</f>
        <v>HACINAMIENTO CARCELARIO</v>
      </c>
    </row>
    <row r="117" spans="1:14" ht="15" customHeight="1" x14ac:dyDescent="0.25">
      <c r="A117" s="1">
        <f>+Tabla15[[#This Row],[1]]</f>
        <v>115</v>
      </c>
      <c r="B117" s="26"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6"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576</v>
      </c>
      <c r="C119" s="1">
        <v>1</v>
      </c>
      <c r="D119" s="1">
        <f>+IF(Tabla15[[#This Row],[NOMBRE DE LA CAUSA 2018]]=0,0,1)</f>
        <v>1</v>
      </c>
      <c r="E119" s="1">
        <f>+E118+Tabla15[[#This Row],[NOMBRE DE LA CAUSA 2019]]</f>
        <v>117</v>
      </c>
      <c r="F119" s="1">
        <f>+Tabla15[[#This Row],[0]]*Tabla15[[#This Row],[NOMBRE DE LA CAUSA 2019]]</f>
        <v>117</v>
      </c>
      <c r="G119" s="5" t="s">
        <v>17</v>
      </c>
      <c r="I119" s="5" t="s">
        <v>473</v>
      </c>
      <c r="J119" s="1" t="s">
        <v>18</v>
      </c>
      <c r="K119" s="1" t="s">
        <v>19</v>
      </c>
      <c r="L119" s="5" t="s">
        <v>577</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572</v>
      </c>
      <c r="C120" s="1">
        <v>1</v>
      </c>
      <c r="D120" s="1">
        <f>+IF(Tabla15[[#This Row],[NOMBRE DE LA CAUSA 2018]]=0,0,1)</f>
        <v>1</v>
      </c>
      <c r="E120" s="1">
        <f>+E119+Tabla15[[#This Row],[NOMBRE DE LA CAUSA 2019]]</f>
        <v>118</v>
      </c>
      <c r="F120" s="1">
        <f>+Tabla15[[#This Row],[0]]*Tabla15[[#This Row],[NOMBRE DE LA CAUSA 2019]]</f>
        <v>118</v>
      </c>
      <c r="G120" s="5" t="s">
        <v>17</v>
      </c>
      <c r="I120" s="5" t="s">
        <v>473</v>
      </c>
      <c r="J120" s="1" t="s">
        <v>18</v>
      </c>
      <c r="K120" s="1" t="s">
        <v>19</v>
      </c>
      <c r="L120" s="5" t="s">
        <v>573</v>
      </c>
      <c r="M120" s="4">
        <v>1907</v>
      </c>
      <c r="N120" s="1" t="str">
        <f>+Tabla15[[#This Row],[NOMBRE DE LA CAUSA 2017]]</f>
        <v>ILEGALIDAD DEL ACTO ADMINISTRATIVO DE LIQUIDACION OFICIAL DE AFORO IMPUESTO CREE</v>
      </c>
    </row>
    <row r="121" spans="1:14" ht="15" customHeight="1" x14ac:dyDescent="0.25">
      <c r="A121" s="1">
        <f>+Tabla15[[#This Row],[1]]</f>
        <v>119</v>
      </c>
      <c r="B121" s="5" t="s">
        <v>566</v>
      </c>
      <c r="C121" s="1">
        <v>1</v>
      </c>
      <c r="D121" s="1">
        <f>+IF(Tabla15[[#This Row],[NOMBRE DE LA CAUSA 2018]]=0,0,1)</f>
        <v>1</v>
      </c>
      <c r="E121" s="1">
        <f>+E120+Tabla15[[#This Row],[NOMBRE DE LA CAUSA 2019]]</f>
        <v>119</v>
      </c>
      <c r="F121" s="1">
        <f>+Tabla15[[#This Row],[0]]*Tabla15[[#This Row],[NOMBRE DE LA CAUSA 2019]]</f>
        <v>119</v>
      </c>
      <c r="G121" s="5" t="s">
        <v>17</v>
      </c>
      <c r="I121" s="5" t="s">
        <v>473</v>
      </c>
      <c r="J121" s="1" t="s">
        <v>18</v>
      </c>
      <c r="K121" s="1" t="s">
        <v>19</v>
      </c>
      <c r="L121" s="5" t="s">
        <v>567</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570</v>
      </c>
      <c r="C122" s="1">
        <v>1</v>
      </c>
      <c r="D122" s="1">
        <f>+IF(Tabla15[[#This Row],[NOMBRE DE LA CAUSA 2018]]=0,0,1)</f>
        <v>1</v>
      </c>
      <c r="E122" s="1">
        <f>+E121+Tabla15[[#This Row],[NOMBRE DE LA CAUSA 2019]]</f>
        <v>120</v>
      </c>
      <c r="F122" s="1">
        <f>+Tabla15[[#This Row],[0]]*Tabla15[[#This Row],[NOMBRE DE LA CAUSA 2019]]</f>
        <v>120</v>
      </c>
      <c r="G122" s="5" t="s">
        <v>17</v>
      </c>
      <c r="I122" s="5" t="s">
        <v>473</v>
      </c>
      <c r="J122" s="1" t="s">
        <v>18</v>
      </c>
      <c r="K122" s="1" t="s">
        <v>19</v>
      </c>
      <c r="L122" s="5" t="s">
        <v>571</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574</v>
      </c>
      <c r="C123" s="1">
        <v>1</v>
      </c>
      <c r="D123" s="1">
        <f>+IF(Tabla15[[#This Row],[NOMBRE DE LA CAUSA 2018]]=0,0,1)</f>
        <v>1</v>
      </c>
      <c r="E123" s="1">
        <f>+E122+Tabla15[[#This Row],[NOMBRE DE LA CAUSA 2019]]</f>
        <v>121</v>
      </c>
      <c r="F123" s="1">
        <f>+Tabla15[[#This Row],[0]]*Tabla15[[#This Row],[NOMBRE DE LA CAUSA 2019]]</f>
        <v>121</v>
      </c>
      <c r="G123" s="5" t="s">
        <v>17</v>
      </c>
      <c r="I123" s="5" t="s">
        <v>473</v>
      </c>
      <c r="J123" s="1" t="s">
        <v>18</v>
      </c>
      <c r="K123" s="1" t="s">
        <v>19</v>
      </c>
      <c r="L123" s="5" t="s">
        <v>575</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578</v>
      </c>
      <c r="C124" s="1">
        <v>1</v>
      </c>
      <c r="D124" s="1">
        <f>+IF(Tabla15[[#This Row],[NOMBRE DE LA CAUSA 2018]]=0,0,1)</f>
        <v>1</v>
      </c>
      <c r="E124" s="1">
        <f>+E123+Tabla15[[#This Row],[NOMBRE DE LA CAUSA 2019]]</f>
        <v>122</v>
      </c>
      <c r="F124" s="1">
        <f>+Tabla15[[#This Row],[0]]*Tabla15[[#This Row],[NOMBRE DE LA CAUSA 2019]]</f>
        <v>122</v>
      </c>
      <c r="G124" s="5" t="s">
        <v>17</v>
      </c>
      <c r="I124" s="5" t="s">
        <v>473</v>
      </c>
      <c r="J124" s="1" t="s">
        <v>18</v>
      </c>
      <c r="K124" s="1" t="s">
        <v>19</v>
      </c>
      <c r="L124" s="5" t="s">
        <v>579</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568</v>
      </c>
      <c r="C125" s="1">
        <v>1</v>
      </c>
      <c r="D125" s="1">
        <f>+IF(Tabla15[[#This Row],[NOMBRE DE LA CAUSA 2018]]=0,0,1)</f>
        <v>1</v>
      </c>
      <c r="E125" s="1">
        <f>+E124+Tabla15[[#This Row],[NOMBRE DE LA CAUSA 2019]]</f>
        <v>123</v>
      </c>
      <c r="F125" s="1">
        <f>+Tabla15[[#This Row],[0]]*Tabla15[[#This Row],[NOMBRE DE LA CAUSA 2019]]</f>
        <v>123</v>
      </c>
      <c r="G125" s="5" t="s">
        <v>17</v>
      </c>
      <c r="I125" s="5" t="s">
        <v>473</v>
      </c>
      <c r="J125" s="1" t="s">
        <v>18</v>
      </c>
      <c r="K125" s="1" t="s">
        <v>19</v>
      </c>
      <c r="L125" s="5" t="s">
        <v>569</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580</v>
      </c>
      <c r="C126" s="1">
        <v>1</v>
      </c>
      <c r="D126" s="1">
        <f>+IF(Tabla15[[#This Row],[NOMBRE DE LA CAUSA 2018]]=0,0,1)</f>
        <v>1</v>
      </c>
      <c r="E126" s="1">
        <f>+E125+Tabla15[[#This Row],[NOMBRE DE LA CAUSA 2019]]</f>
        <v>124</v>
      </c>
      <c r="F126" s="1">
        <f>+Tabla15[[#This Row],[0]]*Tabla15[[#This Row],[NOMBRE DE LA CAUSA 2019]]</f>
        <v>124</v>
      </c>
      <c r="G126" s="5" t="s">
        <v>17</v>
      </c>
      <c r="I126" s="5" t="s">
        <v>473</v>
      </c>
      <c r="J126" s="1" t="s">
        <v>18</v>
      </c>
      <c r="K126" s="1" t="s">
        <v>19</v>
      </c>
      <c r="L126" s="5" t="s">
        <v>581</v>
      </c>
      <c r="M126" s="4">
        <v>1912</v>
      </c>
      <c r="N126" s="1" t="str">
        <f>+Tabla15[[#This Row],[NOMBRE DE LA CAUSA 2017]]</f>
        <v>ILEGALIDAD DEL ACTO ADMINISTRATIVO DE LIQUIDACION OFICIAL DE AFORO IMPUESTO GMF</v>
      </c>
    </row>
    <row r="127" spans="1:14" ht="15" customHeight="1" x14ac:dyDescent="0.25">
      <c r="A127" s="1">
        <f>+Tabla15[[#This Row],[1]]</f>
        <v>125</v>
      </c>
      <c r="B127" s="5" t="s">
        <v>560</v>
      </c>
      <c r="C127" s="1">
        <v>1</v>
      </c>
      <c r="D127" s="1">
        <f>+IF(Tabla15[[#This Row],[NOMBRE DE LA CAUSA 2018]]=0,0,1)</f>
        <v>1</v>
      </c>
      <c r="E127" s="1">
        <f>+E126+Tabla15[[#This Row],[NOMBRE DE LA CAUSA 2019]]</f>
        <v>125</v>
      </c>
      <c r="F127" s="1">
        <f>+Tabla15[[#This Row],[0]]*Tabla15[[#This Row],[NOMBRE DE LA CAUSA 2019]]</f>
        <v>125</v>
      </c>
      <c r="G127" s="5" t="s">
        <v>17</v>
      </c>
      <c r="H127" s="5"/>
      <c r="I127" s="5" t="s">
        <v>473</v>
      </c>
      <c r="J127" s="1" t="s">
        <v>18</v>
      </c>
      <c r="K127" s="1" t="s">
        <v>19</v>
      </c>
      <c r="L127" s="5" t="s">
        <v>561</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556</v>
      </c>
      <c r="C128" s="1">
        <v>1</v>
      </c>
      <c r="D128" s="1">
        <f>+IF(Tabla15[[#This Row],[NOMBRE DE LA CAUSA 2018]]=0,0,1)</f>
        <v>1</v>
      </c>
      <c r="E128" s="1">
        <f>+E127+Tabla15[[#This Row],[NOMBRE DE LA CAUSA 2019]]</f>
        <v>126</v>
      </c>
      <c r="F128" s="1">
        <f>+Tabla15[[#This Row],[0]]*Tabla15[[#This Row],[NOMBRE DE LA CAUSA 2019]]</f>
        <v>126</v>
      </c>
      <c r="G128" s="5" t="s">
        <v>17</v>
      </c>
      <c r="H128" s="5"/>
      <c r="I128" s="5" t="s">
        <v>473</v>
      </c>
      <c r="J128" s="1" t="s">
        <v>18</v>
      </c>
      <c r="K128" s="1" t="s">
        <v>19</v>
      </c>
      <c r="L128" s="5" t="s">
        <v>557</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550</v>
      </c>
      <c r="C129" s="1">
        <v>1</v>
      </c>
      <c r="D129" s="1">
        <f>+IF(Tabla15[[#This Row],[NOMBRE DE LA CAUSA 2018]]=0,0,1)</f>
        <v>1</v>
      </c>
      <c r="E129" s="1">
        <f>+E128+Tabla15[[#This Row],[NOMBRE DE LA CAUSA 2019]]</f>
        <v>127</v>
      </c>
      <c r="F129" s="1">
        <f>+Tabla15[[#This Row],[0]]*Tabla15[[#This Row],[NOMBRE DE LA CAUSA 2019]]</f>
        <v>127</v>
      </c>
      <c r="G129" s="5" t="s">
        <v>17</v>
      </c>
      <c r="I129" s="5" t="s">
        <v>473</v>
      </c>
      <c r="J129" s="1" t="s">
        <v>18</v>
      </c>
      <c r="K129" s="1" t="s">
        <v>19</v>
      </c>
      <c r="L129" s="5" t="s">
        <v>551</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554</v>
      </c>
      <c r="C130" s="1">
        <v>1</v>
      </c>
      <c r="D130" s="1">
        <f>+IF(Tabla15[[#This Row],[NOMBRE DE LA CAUSA 2018]]=0,0,1)</f>
        <v>1</v>
      </c>
      <c r="E130" s="1">
        <f>+E129+Tabla15[[#This Row],[NOMBRE DE LA CAUSA 2019]]</f>
        <v>128</v>
      </c>
      <c r="F130" s="1">
        <f>+Tabla15[[#This Row],[0]]*Tabla15[[#This Row],[NOMBRE DE LA CAUSA 2019]]</f>
        <v>128</v>
      </c>
      <c r="G130" s="5" t="s">
        <v>17</v>
      </c>
      <c r="H130" s="5"/>
      <c r="I130" s="5" t="s">
        <v>473</v>
      </c>
      <c r="J130" s="1" t="s">
        <v>18</v>
      </c>
      <c r="K130" s="1" t="s">
        <v>19</v>
      </c>
      <c r="L130" s="5" t="s">
        <v>555</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558</v>
      </c>
      <c r="C131" s="1">
        <v>1</v>
      </c>
      <c r="D131" s="1">
        <f>+IF(Tabla15[[#This Row],[NOMBRE DE LA CAUSA 2018]]=0,0,1)</f>
        <v>1</v>
      </c>
      <c r="E131" s="1">
        <f>+E130+Tabla15[[#This Row],[NOMBRE DE LA CAUSA 2019]]</f>
        <v>129</v>
      </c>
      <c r="F131" s="1">
        <f>+Tabla15[[#This Row],[0]]*Tabla15[[#This Row],[NOMBRE DE LA CAUSA 2019]]</f>
        <v>129</v>
      </c>
      <c r="G131" s="5" t="s">
        <v>17</v>
      </c>
      <c r="H131" s="5"/>
      <c r="I131" s="5" t="s">
        <v>473</v>
      </c>
      <c r="J131" s="1" t="s">
        <v>18</v>
      </c>
      <c r="K131" s="1" t="s">
        <v>19</v>
      </c>
      <c r="L131" s="5" t="s">
        <v>559</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562</v>
      </c>
      <c r="C132" s="1">
        <v>1</v>
      </c>
      <c r="D132" s="1">
        <f>+IF(Tabla15[[#This Row],[NOMBRE DE LA CAUSA 2018]]=0,0,1)</f>
        <v>1</v>
      </c>
      <c r="E132" s="1">
        <f>+E131+Tabla15[[#This Row],[NOMBRE DE LA CAUSA 2019]]</f>
        <v>130</v>
      </c>
      <c r="F132" s="1">
        <f>+Tabla15[[#This Row],[0]]*Tabla15[[#This Row],[NOMBRE DE LA CAUSA 2019]]</f>
        <v>130</v>
      </c>
      <c r="G132" s="5" t="s">
        <v>17</v>
      </c>
      <c r="H132" s="5"/>
      <c r="I132" s="5" t="s">
        <v>473</v>
      </c>
      <c r="J132" s="1" t="s">
        <v>18</v>
      </c>
      <c r="K132" s="1" t="s">
        <v>19</v>
      </c>
      <c r="L132" s="5" t="s">
        <v>563</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552</v>
      </c>
      <c r="C133" s="1">
        <v>1</v>
      </c>
      <c r="D133" s="1">
        <f>+IF(Tabla15[[#This Row],[NOMBRE DE LA CAUSA 2018]]=0,0,1)</f>
        <v>1</v>
      </c>
      <c r="E133" s="1">
        <f>+E132+Tabla15[[#This Row],[NOMBRE DE LA CAUSA 2019]]</f>
        <v>131</v>
      </c>
      <c r="F133" s="1">
        <f>+Tabla15[[#This Row],[0]]*Tabla15[[#This Row],[NOMBRE DE LA CAUSA 2019]]</f>
        <v>131</v>
      </c>
      <c r="G133" s="5" t="s">
        <v>17</v>
      </c>
      <c r="I133" s="5" t="s">
        <v>473</v>
      </c>
      <c r="J133" s="1" t="s">
        <v>18</v>
      </c>
      <c r="K133" s="1" t="s">
        <v>19</v>
      </c>
      <c r="L133" s="5" t="s">
        <v>553</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564</v>
      </c>
      <c r="C134" s="1">
        <v>1</v>
      </c>
      <c r="D134" s="1">
        <f>+IF(Tabla15[[#This Row],[NOMBRE DE LA CAUSA 2018]]=0,0,1)</f>
        <v>1</v>
      </c>
      <c r="E134" s="1">
        <f>+E133+Tabla15[[#This Row],[NOMBRE DE LA CAUSA 2019]]</f>
        <v>132</v>
      </c>
      <c r="F134" s="1">
        <f>+Tabla15[[#This Row],[0]]*Tabla15[[#This Row],[NOMBRE DE LA CAUSA 2019]]</f>
        <v>132</v>
      </c>
      <c r="G134" s="5" t="s">
        <v>17</v>
      </c>
      <c r="I134" s="5" t="s">
        <v>473</v>
      </c>
      <c r="J134" s="1" t="s">
        <v>18</v>
      </c>
      <c r="K134" s="1" t="s">
        <v>19</v>
      </c>
      <c r="L134" s="5" t="s">
        <v>565</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548</v>
      </c>
      <c r="C135" s="1">
        <v>1</v>
      </c>
      <c r="D135" s="1">
        <f>+IF(Tabla15[[#This Row],[NOMBRE DE LA CAUSA 2018]]=0,0,1)</f>
        <v>1</v>
      </c>
      <c r="E135" s="1">
        <f>+E134+Tabla15[[#This Row],[NOMBRE DE LA CAUSA 2019]]</f>
        <v>133</v>
      </c>
      <c r="F135" s="1">
        <f>+Tabla15[[#This Row],[0]]*Tabla15[[#This Row],[NOMBRE DE LA CAUSA 2019]]</f>
        <v>133</v>
      </c>
      <c r="G135" s="5" t="s">
        <v>17</v>
      </c>
      <c r="I135" s="5" t="s">
        <v>473</v>
      </c>
      <c r="J135" s="1" t="s">
        <v>18</v>
      </c>
      <c r="K135" s="1" t="s">
        <v>19</v>
      </c>
      <c r="L135" s="5" t="s">
        <v>549</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544</v>
      </c>
      <c r="C136" s="1">
        <v>1</v>
      </c>
      <c r="D136" s="1">
        <f>+IF(Tabla15[[#This Row],[NOMBRE DE LA CAUSA 2018]]=0,0,1)</f>
        <v>1</v>
      </c>
      <c r="E136" s="1">
        <f>+E135+Tabla15[[#This Row],[NOMBRE DE LA CAUSA 2019]]</f>
        <v>134</v>
      </c>
      <c r="F136" s="1">
        <f>+Tabla15[[#This Row],[0]]*Tabla15[[#This Row],[NOMBRE DE LA CAUSA 2019]]</f>
        <v>134</v>
      </c>
      <c r="G136" s="5" t="s">
        <v>17</v>
      </c>
      <c r="I136" s="5" t="s">
        <v>473</v>
      </c>
      <c r="J136" s="1" t="s">
        <v>18</v>
      </c>
      <c r="K136" s="1" t="s">
        <v>19</v>
      </c>
      <c r="L136" s="5" t="s">
        <v>545</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540</v>
      </c>
      <c r="C137" s="1">
        <v>1</v>
      </c>
      <c r="D137" s="1">
        <f>+IF(Tabla15[[#This Row],[NOMBRE DE LA CAUSA 2018]]=0,0,1)</f>
        <v>1</v>
      </c>
      <c r="E137" s="1">
        <f>+E136+Tabla15[[#This Row],[NOMBRE DE LA CAUSA 2019]]</f>
        <v>135</v>
      </c>
      <c r="F137" s="1">
        <f>+Tabla15[[#This Row],[0]]*Tabla15[[#This Row],[NOMBRE DE LA CAUSA 2019]]</f>
        <v>135</v>
      </c>
      <c r="G137" s="5" t="s">
        <v>17</v>
      </c>
      <c r="I137" s="5" t="s">
        <v>473</v>
      </c>
      <c r="J137" s="1" t="s">
        <v>18</v>
      </c>
      <c r="K137" s="1" t="s">
        <v>19</v>
      </c>
      <c r="L137" s="5" t="s">
        <v>541</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534</v>
      </c>
      <c r="C138" s="1">
        <v>1</v>
      </c>
      <c r="D138" s="1">
        <f>+IF(Tabla15[[#This Row],[NOMBRE DE LA CAUSA 2018]]=0,0,1)</f>
        <v>1</v>
      </c>
      <c r="E138" s="1">
        <f>+E137+Tabla15[[#This Row],[NOMBRE DE LA CAUSA 2019]]</f>
        <v>136</v>
      </c>
      <c r="F138" s="1">
        <f>+Tabla15[[#This Row],[0]]*Tabla15[[#This Row],[NOMBRE DE LA CAUSA 2019]]</f>
        <v>136</v>
      </c>
      <c r="G138" s="5" t="s">
        <v>17</v>
      </c>
      <c r="I138" s="5" t="s">
        <v>473</v>
      </c>
      <c r="J138" s="1" t="s">
        <v>18</v>
      </c>
      <c r="K138" s="1" t="s">
        <v>19</v>
      </c>
      <c r="L138" s="5" t="s">
        <v>535</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538</v>
      </c>
      <c r="C139" s="1">
        <v>1</v>
      </c>
      <c r="D139" s="1">
        <f>+IF(Tabla15[[#This Row],[NOMBRE DE LA CAUSA 2018]]=0,0,1)</f>
        <v>1</v>
      </c>
      <c r="E139" s="1">
        <f>+E138+Tabla15[[#This Row],[NOMBRE DE LA CAUSA 2019]]</f>
        <v>137</v>
      </c>
      <c r="F139" s="1">
        <f>+Tabla15[[#This Row],[0]]*Tabla15[[#This Row],[NOMBRE DE LA CAUSA 2019]]</f>
        <v>137</v>
      </c>
      <c r="G139" s="5" t="s">
        <v>17</v>
      </c>
      <c r="I139" s="5" t="s">
        <v>473</v>
      </c>
      <c r="J139" s="1" t="s">
        <v>18</v>
      </c>
      <c r="K139" s="1" t="s">
        <v>19</v>
      </c>
      <c r="L139" s="5" t="s">
        <v>539</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542</v>
      </c>
      <c r="C140" s="1">
        <v>1</v>
      </c>
      <c r="D140" s="1">
        <f>+IF(Tabla15[[#This Row],[NOMBRE DE LA CAUSA 2018]]=0,0,1)</f>
        <v>1</v>
      </c>
      <c r="E140" s="1">
        <f>+E139+Tabla15[[#This Row],[NOMBRE DE LA CAUSA 2019]]</f>
        <v>138</v>
      </c>
      <c r="F140" s="1">
        <f>+Tabla15[[#This Row],[0]]*Tabla15[[#This Row],[NOMBRE DE LA CAUSA 2019]]</f>
        <v>138</v>
      </c>
      <c r="G140" s="5" t="s">
        <v>17</v>
      </c>
      <c r="I140" s="5" t="s">
        <v>473</v>
      </c>
      <c r="J140" s="1" t="s">
        <v>18</v>
      </c>
      <c r="K140" s="1" t="s">
        <v>19</v>
      </c>
      <c r="L140" s="5" t="s">
        <v>543</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546</v>
      </c>
      <c r="C141" s="1">
        <v>1</v>
      </c>
      <c r="D141" s="1">
        <f>+IF(Tabla15[[#This Row],[NOMBRE DE LA CAUSA 2018]]=0,0,1)</f>
        <v>1</v>
      </c>
      <c r="E141" s="1">
        <f>+E140+Tabla15[[#This Row],[NOMBRE DE LA CAUSA 2019]]</f>
        <v>139</v>
      </c>
      <c r="F141" s="1">
        <f>+Tabla15[[#This Row],[0]]*Tabla15[[#This Row],[NOMBRE DE LA CAUSA 2019]]</f>
        <v>139</v>
      </c>
      <c r="G141" s="5" t="s">
        <v>17</v>
      </c>
      <c r="I141" s="5" t="s">
        <v>473</v>
      </c>
      <c r="J141" s="1" t="s">
        <v>18</v>
      </c>
      <c r="K141" s="1" t="s">
        <v>19</v>
      </c>
      <c r="L141" s="5" t="s">
        <v>547</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536</v>
      </c>
      <c r="C142" s="1">
        <v>1</v>
      </c>
      <c r="D142" s="1">
        <f>+IF(Tabla15[[#This Row],[NOMBRE DE LA CAUSA 2018]]=0,0,1)</f>
        <v>1</v>
      </c>
      <c r="E142" s="1">
        <f>+E141+Tabla15[[#This Row],[NOMBRE DE LA CAUSA 2019]]</f>
        <v>140</v>
      </c>
      <c r="F142" s="1">
        <f>+Tabla15[[#This Row],[0]]*Tabla15[[#This Row],[NOMBRE DE LA CAUSA 2019]]</f>
        <v>140</v>
      </c>
      <c r="G142" s="5" t="s">
        <v>17</v>
      </c>
      <c r="I142" s="5" t="s">
        <v>473</v>
      </c>
      <c r="J142" s="1" t="s">
        <v>18</v>
      </c>
      <c r="K142" s="1" t="s">
        <v>19</v>
      </c>
      <c r="L142" s="5" t="s">
        <v>537</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4">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4">
        <v>403</v>
      </c>
      <c r="N145" s="1" t="str">
        <f>+Tabla15[[#This Row],[NOMBRE DE LA CAUSA 2017]]</f>
        <v>ILEGALIDAD DEL ACTO ADMINISTRATIVO QUE ADJUDICA UN CONTRATO</v>
      </c>
    </row>
    <row r="146" spans="1:14" ht="15" customHeight="1" x14ac:dyDescent="0.25">
      <c r="A146" s="1">
        <f>+Tabla15[[#This Row],[1]]</f>
        <v>144</v>
      </c>
      <c r="B146" s="5" t="s">
        <v>1386</v>
      </c>
      <c r="C146" s="1">
        <v>1</v>
      </c>
      <c r="D146" s="1">
        <f>+IF(Tabla15[[#This Row],[NOMBRE DE LA CAUSA 2018]]=0,0,1)</f>
        <v>1</v>
      </c>
      <c r="E146" s="1">
        <f>+E145+Tabla15[[#This Row],[NOMBRE DE LA CAUSA 2019]]</f>
        <v>144</v>
      </c>
      <c r="F146" s="1">
        <f>+Tabla15[[#This Row],[0]]*Tabla15[[#This Row],[NOMBRE DE LA CAUSA 2019]]</f>
        <v>144</v>
      </c>
      <c r="G146" s="1" t="s">
        <v>746</v>
      </c>
      <c r="I146" s="5" t="s">
        <v>1384</v>
      </c>
      <c r="K146" s="5" t="s">
        <v>19</v>
      </c>
      <c r="L146" s="5" t="s">
        <v>1387</v>
      </c>
      <c r="M146" s="4">
        <v>2312</v>
      </c>
      <c r="N146" s="1" t="str">
        <f>+Tabla15[[#This Row],[NOMBRE DE LA CAUSA 2017]]</f>
        <v>ILEGALIDAD DEL ACTO ADMINISTRATIVO QUE APRUEBA CALCULO ACTUARIAL</v>
      </c>
    </row>
    <row r="147" spans="1:14" ht="15" customHeight="1" x14ac:dyDescent="0.25">
      <c r="A147" s="1">
        <f>+Tabla15[[#This Row],[1]]</f>
        <v>145</v>
      </c>
      <c r="B147" s="5" t="s">
        <v>721</v>
      </c>
      <c r="C147" s="1">
        <v>1</v>
      </c>
      <c r="D147" s="1">
        <f>+IF(Tabla15[[#This Row],[NOMBRE DE LA CAUSA 2018]]=0,0,1)</f>
        <v>1</v>
      </c>
      <c r="E147" s="1">
        <f>+E146+Tabla15[[#This Row],[NOMBRE DE LA CAUSA 2019]]</f>
        <v>145</v>
      </c>
      <c r="F147" s="1">
        <f>+Tabla15[[#This Row],[0]]*Tabla15[[#This Row],[NOMBRE DE LA CAUSA 2019]]</f>
        <v>145</v>
      </c>
      <c r="G147" s="5" t="s">
        <v>17</v>
      </c>
      <c r="J147" s="1" t="s">
        <v>18</v>
      </c>
      <c r="K147" s="1" t="s">
        <v>19</v>
      </c>
      <c r="L147" s="5" t="s">
        <v>722</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236</v>
      </c>
      <c r="C148" s="1">
        <v>1</v>
      </c>
      <c r="D148" s="1">
        <f>+IF(Tabla15[[#This Row],[NOMBRE DE LA CAUSA 2018]]=0,0,1)</f>
        <v>1</v>
      </c>
      <c r="E148" s="1">
        <f>+E147+Tabla15[[#This Row],[NOMBRE DE LA CAUSA 2019]]</f>
        <v>146</v>
      </c>
      <c r="F148" s="1">
        <f>+Tabla15[[#This Row],[0]]*Tabla15[[#This Row],[NOMBRE DE LA CAUSA 2019]]</f>
        <v>146</v>
      </c>
      <c r="G148" s="5" t="s">
        <v>17</v>
      </c>
      <c r="J148" s="1" t="s">
        <v>18</v>
      </c>
      <c r="K148" s="1" t="s">
        <v>19</v>
      </c>
      <c r="L148" s="5" t="s">
        <v>237</v>
      </c>
      <c r="M148" s="4">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4">
        <v>201</v>
      </c>
      <c r="N149" s="1" t="str">
        <f>+Tabla15[[#This Row],[NOMBRE DE LA CAUSA 2017]]</f>
        <v>ILEGALIDAD DEL ACTO ADMINISTRATIVO QUE CALIFICA LA PERDIDA DE CAPACIDAD LABORAL</v>
      </c>
    </row>
    <row r="150" spans="1:14" ht="15" customHeight="1" x14ac:dyDescent="0.25">
      <c r="A150" s="1">
        <f>+Tabla15[[#This Row],[1]]</f>
        <v>148</v>
      </c>
      <c r="B150" s="5" t="s">
        <v>582</v>
      </c>
      <c r="C150" s="1">
        <v>1</v>
      </c>
      <c r="D150" s="1">
        <f>+IF(Tabla15[[#This Row],[NOMBRE DE LA CAUSA 2018]]=0,0,1)</f>
        <v>1</v>
      </c>
      <c r="E150" s="1">
        <f>+E149+Tabla15[[#This Row],[NOMBRE DE LA CAUSA 2019]]</f>
        <v>148</v>
      </c>
      <c r="F150" s="1">
        <f>+Tabla15[[#This Row],[0]]*Tabla15[[#This Row],[NOMBRE DE LA CAUSA 2019]]</f>
        <v>148</v>
      </c>
      <c r="G150" s="5" t="s">
        <v>17</v>
      </c>
      <c r="I150" s="5" t="s">
        <v>473</v>
      </c>
      <c r="J150" s="1" t="s">
        <v>18</v>
      </c>
      <c r="K150" s="1" t="s">
        <v>19</v>
      </c>
      <c r="L150" s="5" t="s">
        <v>583</v>
      </c>
      <c r="M150" s="4">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5" t="s">
        <v>19</v>
      </c>
      <c r="L152" s="5" t="s">
        <v>1357</v>
      </c>
      <c r="M152" s="4">
        <v>2297</v>
      </c>
      <c r="N152" s="1" t="str">
        <f>+Tabla15[[#This Row],[NOMBRE DE LA CAUSA 2017]]</f>
        <v>ILEGALIDAD DEL ACTO ADMINISTRATIVO QUE CREA UN IMPUESTO</v>
      </c>
    </row>
    <row r="153" spans="1:14" ht="15" customHeight="1" x14ac:dyDescent="0.25">
      <c r="A153" s="1">
        <f>+Tabla15[[#This Row],[1]]</f>
        <v>151</v>
      </c>
      <c r="B153" s="5"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5" t="s">
        <v>19</v>
      </c>
      <c r="L153" s="5" t="s">
        <v>1365</v>
      </c>
      <c r="M153" s="4">
        <v>2301</v>
      </c>
      <c r="N153" s="1" t="str">
        <f>+Tabla15[[#This Row],[NOMBRE DE LA CAUSA 2017]]</f>
        <v>ILEGALIDAD DEL ACTO ADMINISTRATIVO QUE CREA UNA CONTRIBUCION ESPECIAL</v>
      </c>
    </row>
    <row r="154" spans="1:14" ht="15" customHeight="1" x14ac:dyDescent="0.25">
      <c r="A154" s="1">
        <f>+Tabla15[[#This Row],[1]]</f>
        <v>152</v>
      </c>
      <c r="B154" s="5"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5" t="s">
        <v>19</v>
      </c>
      <c r="L154" s="5" t="s">
        <v>1361</v>
      </c>
      <c r="M154" s="4">
        <v>2299</v>
      </c>
      <c r="N154" s="1" t="str">
        <f>+Tabla15[[#This Row],[NOMBRE DE LA CAUSA 2017]]</f>
        <v>ILEGALIDAD DEL ACTO ADMINISTRATIVO QUE CREA UNA TASA</v>
      </c>
    </row>
    <row r="155" spans="1:14" ht="15" customHeight="1" x14ac:dyDescent="0.25">
      <c r="A155" s="1">
        <f>+Tabla15[[#This Row],[1]]</f>
        <v>153</v>
      </c>
      <c r="B155" s="5" t="s">
        <v>1429</v>
      </c>
      <c r="C155" s="1">
        <v>1</v>
      </c>
      <c r="D155" s="1">
        <f>+IF(Tabla15[[#This Row],[NOMBRE DE LA CAUSA 2018]]=0,0,1)</f>
        <v>1</v>
      </c>
      <c r="E155" s="1">
        <f>+E154+Tabla15[[#This Row],[NOMBRE DE LA CAUSA 2019]]</f>
        <v>153</v>
      </c>
      <c r="F155" s="1">
        <f>+Tabla15[[#This Row],[0]]*Tabla15[[#This Row],[NOMBRE DE LA CAUSA 2019]]</f>
        <v>153</v>
      </c>
      <c r="G155" s="1" t="s">
        <v>746</v>
      </c>
      <c r="I155" s="5" t="s">
        <v>473</v>
      </c>
      <c r="K155" s="5" t="s">
        <v>19</v>
      </c>
      <c r="L155" s="5" t="s">
        <v>1430</v>
      </c>
      <c r="M155" s="31">
        <v>2332</v>
      </c>
      <c r="N155" s="1" t="str">
        <f>+Tabla15[[#This Row],[NOMBRE DE LA CAUSA 2017]]</f>
        <v>ILEGALIDAD DEL ACTO ADMINISTRATIVO QUE DA COMO NO PRESENTADA UNA DECLARACION TRIBUTARIA</v>
      </c>
    </row>
    <row r="156" spans="1:14" ht="15" customHeight="1" x14ac:dyDescent="0.25">
      <c r="A156" s="1">
        <f>+Tabla15[[#This Row],[1]]</f>
        <v>154</v>
      </c>
      <c r="B156" s="5" t="s">
        <v>1425</v>
      </c>
      <c r="C156" s="1">
        <v>1</v>
      </c>
      <c r="D156" s="1">
        <f>+IF(Tabla15[[#This Row],[NOMBRE DE LA CAUSA 2018]]=0,0,1)</f>
        <v>1</v>
      </c>
      <c r="E156" s="1">
        <f>+E155+Tabla15[[#This Row],[NOMBRE DE LA CAUSA 2019]]</f>
        <v>154</v>
      </c>
      <c r="F156" s="1">
        <f>+Tabla15[[#This Row],[0]]*Tabla15[[#This Row],[NOMBRE DE LA CAUSA 2019]]</f>
        <v>154</v>
      </c>
      <c r="G156" s="1" t="s">
        <v>746</v>
      </c>
      <c r="I156" s="5" t="s">
        <v>473</v>
      </c>
      <c r="K156" s="5" t="s">
        <v>19</v>
      </c>
      <c r="L156" s="5" t="s">
        <v>1426</v>
      </c>
      <c r="M156" s="31">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4">
        <v>171</v>
      </c>
      <c r="N157" s="1" t="str">
        <f>+Tabla15[[#This Row],[NOMBRE DE LA CAUSA 2017]]</f>
        <v>ILEGALIDAD DEL ACTO ADMINISTRATIVO QUE DECLARA DESIERTA LA LICITACION</v>
      </c>
    </row>
    <row r="158" spans="1:14" ht="15" customHeight="1" x14ac:dyDescent="0.25">
      <c r="A158" s="1">
        <f>+Tabla15[[#This Row],[1]]</f>
        <v>156</v>
      </c>
      <c r="B158" s="5" t="s">
        <v>1417</v>
      </c>
      <c r="C158" s="1">
        <v>1</v>
      </c>
      <c r="D158" s="1">
        <f>+IF(Tabla15[[#This Row],[NOMBRE DE LA CAUSA 2018]]=0,0,1)</f>
        <v>1</v>
      </c>
      <c r="E158" s="1">
        <f>+E157+Tabla15[[#This Row],[NOMBRE DE LA CAUSA 2019]]</f>
        <v>156</v>
      </c>
      <c r="F158" s="1">
        <f>+Tabla15[[#This Row],[0]]*Tabla15[[#This Row],[NOMBRE DE LA CAUSA 2019]]</f>
        <v>156</v>
      </c>
      <c r="G158" s="1" t="s">
        <v>746</v>
      </c>
      <c r="I158" s="5" t="s">
        <v>473</v>
      </c>
      <c r="K158" s="5" t="s">
        <v>19</v>
      </c>
      <c r="L158" s="5" t="s">
        <v>1418</v>
      </c>
      <c r="M158" s="31">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4">
        <v>2026</v>
      </c>
      <c r="N159" s="1" t="str">
        <f>+Tabla15[[#This Row],[NOMBRE DE LA CAUSA 2017]]</f>
        <v>ILEGALIDAD DEL ACTO ADMINISTRATIVO QUE DECLARA EL INCUMPLIMIENTO DEL CONTRATO</v>
      </c>
    </row>
    <row r="160" spans="1:14" ht="15" customHeight="1" x14ac:dyDescent="0.25">
      <c r="A160" s="1">
        <f>+Tabla15[[#This Row],[1]]</f>
        <v>158</v>
      </c>
      <c r="B160" s="5" t="s">
        <v>513</v>
      </c>
      <c r="C160" s="1">
        <v>1</v>
      </c>
      <c r="D160" s="1">
        <f>+IF(Tabla15[[#This Row],[NOMBRE DE LA CAUSA 2018]]=0,0,1)</f>
        <v>1</v>
      </c>
      <c r="E160" s="1">
        <f>+E159+Tabla15[[#This Row],[NOMBRE DE LA CAUSA 2019]]</f>
        <v>158</v>
      </c>
      <c r="F160" s="1">
        <f>+Tabla15[[#This Row],[0]]*Tabla15[[#This Row],[NOMBRE DE LA CAUSA 2019]]</f>
        <v>158</v>
      </c>
      <c r="G160" s="5" t="s">
        <v>17</v>
      </c>
      <c r="J160" s="1" t="s">
        <v>18</v>
      </c>
      <c r="K160" s="1" t="s">
        <v>19</v>
      </c>
      <c r="L160" s="5" t="s">
        <v>514</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4">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1419</v>
      </c>
      <c r="C166" s="1">
        <v>1</v>
      </c>
      <c r="D166" s="1">
        <f>+IF(Tabla15[[#This Row],[NOMBRE DE LA CAUSA 2018]]=0,0,1)</f>
        <v>1</v>
      </c>
      <c r="E166" s="1">
        <f>+E165+Tabla15[[#This Row],[NOMBRE DE LA CAUSA 2019]]</f>
        <v>164</v>
      </c>
      <c r="F166" s="1">
        <f>+Tabla15[[#This Row],[0]]*Tabla15[[#This Row],[NOMBRE DE LA CAUSA 2019]]</f>
        <v>164</v>
      </c>
      <c r="G166" s="1" t="s">
        <v>746</v>
      </c>
      <c r="I166" s="5" t="s">
        <v>473</v>
      </c>
      <c r="K166" s="5" t="s">
        <v>19</v>
      </c>
      <c r="L166" s="5" t="s">
        <v>1420</v>
      </c>
      <c r="M166" s="31">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4">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5" t="s">
        <v>17</v>
      </c>
      <c r="I169" s="5" t="s">
        <v>473</v>
      </c>
      <c r="J169" s="1" t="s">
        <v>18</v>
      </c>
      <c r="K169" s="1" t="s">
        <v>19</v>
      </c>
      <c r="L169" s="5" t="s">
        <v>619</v>
      </c>
      <c r="M169" s="4">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4">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5" t="s">
        <v>17</v>
      </c>
      <c r="I171" s="5" t="s">
        <v>473</v>
      </c>
      <c r="J171" s="1" t="s">
        <v>18</v>
      </c>
      <c r="K171" s="1" t="s">
        <v>19</v>
      </c>
      <c r="L171" s="5" t="s">
        <v>629</v>
      </c>
      <c r="M171" s="4">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5" t="s">
        <v>17</v>
      </c>
      <c r="H172" s="5"/>
      <c r="I172" s="5" t="s">
        <v>473</v>
      </c>
      <c r="J172" s="1" t="s">
        <v>18</v>
      </c>
      <c r="K172" s="1" t="s">
        <v>19</v>
      </c>
      <c r="L172" s="5" t="s">
        <v>682</v>
      </c>
      <c r="M172" s="4">
        <v>1968</v>
      </c>
      <c r="N172" s="1" t="str">
        <f>+Tabla15[[#This Row],[NOMBRE DE LA CAUSA 2017]]</f>
        <v>ILEGALIDAD DEL ACTO ADMINISTRATIVO QUE DESVINCULA A SUPERNUMERARIO</v>
      </c>
    </row>
    <row r="173" spans="1:14" ht="15" customHeight="1" x14ac:dyDescent="0.25">
      <c r="A173" s="1">
        <f>+Tabla15[[#This Row],[1]]</f>
        <v>171</v>
      </c>
      <c r="B173" s="5" t="s">
        <v>1443</v>
      </c>
      <c r="C173" s="1">
        <v>1</v>
      </c>
      <c r="D173" s="1">
        <f>+IF(Tabla15[[#This Row],[NOMBRE DE LA CAUSA 2018]]=0,0,1)</f>
        <v>1</v>
      </c>
      <c r="E173" s="1">
        <f>+E172+Tabla15[[#This Row],[NOMBRE DE LA CAUSA 2019]]</f>
        <v>171</v>
      </c>
      <c r="F173" s="1">
        <f>+Tabla15[[#This Row],[0]]*Tabla15[[#This Row],[NOMBRE DE LA CAUSA 2019]]</f>
        <v>171</v>
      </c>
      <c r="G173" s="1" t="s">
        <v>746</v>
      </c>
      <c r="I173" s="5" t="s">
        <v>1434</v>
      </c>
      <c r="K173" s="5" t="s">
        <v>19</v>
      </c>
      <c r="L173" s="5" t="s">
        <v>1444</v>
      </c>
      <c r="M173" s="30">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635</v>
      </c>
      <c r="C174" s="1">
        <v>1</v>
      </c>
      <c r="D174" s="1">
        <f>+IF(Tabla15[[#This Row],[NOMBRE DE LA CAUSA 2018]]=0,0,1)</f>
        <v>1</v>
      </c>
      <c r="E174" s="1">
        <f>+E173+Tabla15[[#This Row],[NOMBRE DE LA CAUSA 2019]]</f>
        <v>172</v>
      </c>
      <c r="F174" s="1">
        <f>+Tabla15[[#This Row],[0]]*Tabla15[[#This Row],[NOMBRE DE LA CAUSA 2019]]</f>
        <v>172</v>
      </c>
      <c r="G174" s="5" t="s">
        <v>17</v>
      </c>
      <c r="I174" s="5" t="s">
        <v>473</v>
      </c>
      <c r="J174" s="1" t="s">
        <v>18</v>
      </c>
      <c r="K174" s="1" t="s">
        <v>19</v>
      </c>
      <c r="L174" s="5" t="s">
        <v>636</v>
      </c>
      <c r="M174" s="4">
        <v>1941</v>
      </c>
      <c r="N174" s="1" t="str">
        <f>+Tabla15[[#This Row],[NOMBRE DE LA CAUSA 2017]]</f>
        <v>ILEGALIDAD DEL ACTO ADMINISTRATIVO QUE DISPONE DECOMISO DE MERCANCIAS</v>
      </c>
    </row>
    <row r="175" spans="1:14" ht="15" customHeight="1" x14ac:dyDescent="0.25">
      <c r="A175" s="1">
        <f>+Tabla15[[#This Row],[1]]</f>
        <v>173</v>
      </c>
      <c r="B175" s="5" t="s">
        <v>1447</v>
      </c>
      <c r="C175" s="1">
        <v>1</v>
      </c>
      <c r="D175" s="1">
        <f>+IF(Tabla15[[#This Row],[NOMBRE DE LA CAUSA 2018]]=0,0,1)</f>
        <v>1</v>
      </c>
      <c r="E175" s="1">
        <f>+E174+Tabla15[[#This Row],[NOMBRE DE LA CAUSA 2019]]</f>
        <v>173</v>
      </c>
      <c r="F175" s="1">
        <f>+Tabla15[[#This Row],[0]]*Tabla15[[#This Row],[NOMBRE DE LA CAUSA 2019]]</f>
        <v>173</v>
      </c>
      <c r="G175" s="1" t="s">
        <v>746</v>
      </c>
      <c r="I175" s="5" t="s">
        <v>1437</v>
      </c>
      <c r="K175" s="5" t="s">
        <v>19</v>
      </c>
      <c r="L175" s="5" t="s">
        <v>1448</v>
      </c>
      <c r="M175" s="30">
        <v>2344</v>
      </c>
      <c r="N175" s="1" t="str">
        <f>+Tabla15[[#This Row],[NOMBRE DE LA CAUSA 2017]]</f>
        <v>ILEGALIDAD DEL ACTO ADMINISTRATIVO QUE DISPONE EL REINTEGRO DE RECURSOS A FAVOR DEL ESTADO</v>
      </c>
    </row>
    <row r="176" spans="1:14" ht="15" customHeight="1" x14ac:dyDescent="0.25">
      <c r="A176" s="1">
        <f>+Tabla15[[#This Row],[1]]</f>
        <v>174</v>
      </c>
      <c r="B176" s="5" t="s">
        <v>1441</v>
      </c>
      <c r="C176" s="1">
        <v>1</v>
      </c>
      <c r="D176" s="1">
        <f>+IF(Tabla15[[#This Row],[NOMBRE DE LA CAUSA 2018]]=0,0,1)</f>
        <v>1</v>
      </c>
      <c r="E176" s="1">
        <f>+E175+Tabla15[[#This Row],[NOMBRE DE LA CAUSA 2019]]</f>
        <v>174</v>
      </c>
      <c r="F176" s="1">
        <f>+Tabla15[[#This Row],[0]]*Tabla15[[#This Row],[NOMBRE DE LA CAUSA 2019]]</f>
        <v>174</v>
      </c>
      <c r="G176" s="1" t="s">
        <v>746</v>
      </c>
      <c r="I176" s="5" t="s">
        <v>1434</v>
      </c>
      <c r="K176" s="5" t="s">
        <v>19</v>
      </c>
      <c r="L176" s="5" t="s">
        <v>1442</v>
      </c>
      <c r="M176" s="30">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675</v>
      </c>
      <c r="C177" s="1">
        <v>1</v>
      </c>
      <c r="D177" s="1">
        <f>+IF(Tabla15[[#This Row],[NOMBRE DE LA CAUSA 2018]]=0,0,1)</f>
        <v>1</v>
      </c>
      <c r="E177" s="1">
        <f>+E176+Tabla15[[#This Row],[NOMBRE DE LA CAUSA 2019]]</f>
        <v>175</v>
      </c>
      <c r="F177" s="1">
        <f>+Tabla15[[#This Row],[0]]*Tabla15[[#This Row],[NOMBRE DE LA CAUSA 2019]]</f>
        <v>175</v>
      </c>
      <c r="G177" s="5" t="s">
        <v>17</v>
      </c>
      <c r="I177" s="5" t="s">
        <v>473</v>
      </c>
      <c r="J177" s="1" t="s">
        <v>18</v>
      </c>
      <c r="K177" s="1" t="s">
        <v>19</v>
      </c>
      <c r="L177" s="5" t="s">
        <v>676</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394</v>
      </c>
      <c r="C178" s="1">
        <v>1</v>
      </c>
      <c r="D178" s="1">
        <f>+IF(Tabla15[[#This Row],[NOMBRE DE LA CAUSA 2018]]=0,0,1)</f>
        <v>1</v>
      </c>
      <c r="E178" s="1">
        <f>+E177+Tabla15[[#This Row],[NOMBRE DE LA CAUSA 2019]]</f>
        <v>176</v>
      </c>
      <c r="F178" s="1">
        <f>+Tabla15[[#This Row],[0]]*Tabla15[[#This Row],[NOMBRE DE LA CAUSA 2019]]</f>
        <v>176</v>
      </c>
      <c r="G178" s="5" t="s">
        <v>17</v>
      </c>
      <c r="J178" s="1" t="s">
        <v>18</v>
      </c>
      <c r="K178" s="1" t="s">
        <v>19</v>
      </c>
      <c r="L178" s="1" t="s">
        <v>395</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4">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5" t="s">
        <v>17</v>
      </c>
      <c r="I181" s="5" t="s">
        <v>473</v>
      </c>
      <c r="J181" s="1" t="s">
        <v>18</v>
      </c>
      <c r="K181" s="1" t="s">
        <v>19</v>
      </c>
      <c r="L181" s="5" t="s">
        <v>589</v>
      </c>
      <c r="M181" s="4">
        <v>1917</v>
      </c>
      <c r="N181" s="1" t="str">
        <f>+Tabla15[[#This Row],[NOMBRE DE LA CAUSA 2017]]</f>
        <v>ILEGALIDAD DEL ACTO ADMINISTRATIVO QUE IMPONE SANCION A CONTADORES PUBLICOS</v>
      </c>
    </row>
    <row r="182" spans="1:14" ht="15" customHeight="1" x14ac:dyDescent="0.25">
      <c r="A182" s="1">
        <f>+Tabla15[[#This Row],[1]]</f>
        <v>180</v>
      </c>
      <c r="B182" s="5" t="s">
        <v>470</v>
      </c>
      <c r="C182" s="1">
        <v>1</v>
      </c>
      <c r="D182" s="1">
        <f>+IF(Tabla15[[#This Row],[NOMBRE DE LA CAUSA 2018]]=0,0,1)</f>
        <v>1</v>
      </c>
      <c r="E182" s="1">
        <f>+E181+Tabla15[[#This Row],[NOMBRE DE LA CAUSA 2019]]</f>
        <v>180</v>
      </c>
      <c r="F182" s="1">
        <f>+Tabla15[[#This Row],[0]]*Tabla15[[#This Row],[NOMBRE DE LA CAUSA 2019]]</f>
        <v>180</v>
      </c>
      <c r="G182" s="5" t="s">
        <v>17</v>
      </c>
      <c r="J182" s="1" t="s">
        <v>18</v>
      </c>
      <c r="K182" s="1" t="s">
        <v>19</v>
      </c>
      <c r="L182" s="5" t="s">
        <v>471</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586</v>
      </c>
      <c r="C183" s="1">
        <v>1</v>
      </c>
      <c r="D183" s="1">
        <f>+IF(Tabla15[[#This Row],[NOMBRE DE LA CAUSA 2018]]=0,0,1)</f>
        <v>1</v>
      </c>
      <c r="E183" s="1">
        <f>+E182+Tabla15[[#This Row],[NOMBRE DE LA CAUSA 2019]]</f>
        <v>181</v>
      </c>
      <c r="F183" s="1">
        <f>+Tabla15[[#This Row],[0]]*Tabla15[[#This Row],[NOMBRE DE LA CAUSA 2019]]</f>
        <v>181</v>
      </c>
      <c r="G183" s="5" t="s">
        <v>17</v>
      </c>
      <c r="J183" s="1" t="s">
        <v>18</v>
      </c>
      <c r="K183" s="1" t="s">
        <v>19</v>
      </c>
      <c r="L183" s="5" t="s">
        <v>587</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392</v>
      </c>
      <c r="C184" s="1">
        <v>1</v>
      </c>
      <c r="D184" s="1">
        <f>+IF(Tabla15[[#This Row],[NOMBRE DE LA CAUSA 2018]]=0,0,1)</f>
        <v>1</v>
      </c>
      <c r="E184" s="1">
        <f>+E183+Tabla15[[#This Row],[NOMBRE DE LA CAUSA 2019]]</f>
        <v>182</v>
      </c>
      <c r="F184" s="1">
        <f>+Tabla15[[#This Row],[0]]*Tabla15[[#This Row],[NOMBRE DE LA CAUSA 2019]]</f>
        <v>182</v>
      </c>
      <c r="G184" s="5" t="s">
        <v>17</v>
      </c>
      <c r="J184" s="1" t="s">
        <v>18</v>
      </c>
      <c r="K184" s="1" t="s">
        <v>19</v>
      </c>
      <c r="L184" s="5" t="s">
        <v>393</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21</v>
      </c>
      <c r="C185" s="1">
        <v>1</v>
      </c>
      <c r="D185" s="1">
        <f>+IF(Tabla15[[#This Row],[NOMBRE DE LA CAUSA 2018]]=0,0,1)</f>
        <v>1</v>
      </c>
      <c r="E185" s="1">
        <f>+E184+Tabla15[[#This Row],[NOMBRE DE LA CAUSA 2019]]</f>
        <v>183</v>
      </c>
      <c r="F185" s="1">
        <f>+Tabla15[[#This Row],[0]]*Tabla15[[#This Row],[NOMBRE DE LA CAUSA 2019]]</f>
        <v>183</v>
      </c>
      <c r="G185" s="5" t="s">
        <v>17</v>
      </c>
      <c r="J185" s="1" t="s">
        <v>18</v>
      </c>
      <c r="K185" s="1" t="s">
        <v>19</v>
      </c>
      <c r="L185" s="5" t="s">
        <v>22</v>
      </c>
      <c r="M185" s="4">
        <v>4</v>
      </c>
      <c r="N185" s="1" t="str">
        <f>+Tabla15[[#This Row],[NOMBRE DE LA CAUSA 2017]]</f>
        <v>ILEGALIDAD DEL ACTO ADMINISTRATIVO QUE IMPONE SANCION DISCIPLINARIA</v>
      </c>
    </row>
    <row r="186" spans="1:14" ht="15" customHeight="1" x14ac:dyDescent="0.25">
      <c r="A186" s="1">
        <f>+Tabla15[[#This Row],[1]]</f>
        <v>184</v>
      </c>
      <c r="B186" s="5" t="s">
        <v>282</v>
      </c>
      <c r="C186" s="1">
        <v>1</v>
      </c>
      <c r="D186" s="1">
        <f>+IF(Tabla15[[#This Row],[NOMBRE DE LA CAUSA 2018]]=0,0,1)</f>
        <v>1</v>
      </c>
      <c r="E186" s="1">
        <f>+E185+Tabla15[[#This Row],[NOMBRE DE LA CAUSA 2019]]</f>
        <v>184</v>
      </c>
      <c r="F186" s="1">
        <f>+Tabla15[[#This Row],[0]]*Tabla15[[#This Row],[NOMBRE DE LA CAUSA 2019]]</f>
        <v>184</v>
      </c>
      <c r="G186" s="5" t="s">
        <v>17</v>
      </c>
      <c r="J186" s="1" t="s">
        <v>18</v>
      </c>
      <c r="K186" s="1" t="s">
        <v>19</v>
      </c>
      <c r="L186" s="5" t="s">
        <v>283</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612</v>
      </c>
      <c r="C187" s="1">
        <v>1</v>
      </c>
      <c r="D187" s="1">
        <f>+IF(Tabla15[[#This Row],[NOMBRE DE LA CAUSA 2018]]=0,0,1)</f>
        <v>1</v>
      </c>
      <c r="E187" s="1">
        <f>+E186+Tabla15[[#This Row],[NOMBRE DE LA CAUSA 2019]]</f>
        <v>185</v>
      </c>
      <c r="F187" s="1">
        <f>+Tabla15[[#This Row],[0]]*Tabla15[[#This Row],[NOMBRE DE LA CAUSA 2019]]</f>
        <v>185</v>
      </c>
      <c r="G187" s="5" t="s">
        <v>17</v>
      </c>
      <c r="I187" s="5" t="s">
        <v>473</v>
      </c>
      <c r="J187" s="1" t="s">
        <v>18</v>
      </c>
      <c r="K187" s="1" t="s">
        <v>19</v>
      </c>
      <c r="L187" s="5" t="s">
        <v>613</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5" t="s">
        <v>17</v>
      </c>
      <c r="I188" s="5" t="s">
        <v>473</v>
      </c>
      <c r="J188" s="1" t="s">
        <v>18</v>
      </c>
      <c r="K188" s="1" t="s">
        <v>19</v>
      </c>
      <c r="L188" s="5" t="s">
        <v>611</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608</v>
      </c>
      <c r="C189" s="1">
        <v>1</v>
      </c>
      <c r="D189" s="1">
        <f>+IF(Tabla15[[#This Row],[NOMBRE DE LA CAUSA 2018]]=0,0,1)</f>
        <v>1</v>
      </c>
      <c r="E189" s="1">
        <f>+E188+Tabla15[[#This Row],[NOMBRE DE LA CAUSA 2019]]</f>
        <v>187</v>
      </c>
      <c r="F189" s="1">
        <f>+Tabla15[[#This Row],[0]]*Tabla15[[#This Row],[NOMBRE DE LA CAUSA 2019]]</f>
        <v>187</v>
      </c>
      <c r="G189" s="5" t="s">
        <v>17</v>
      </c>
      <c r="I189" s="5" t="s">
        <v>473</v>
      </c>
      <c r="J189" s="1" t="s">
        <v>18</v>
      </c>
      <c r="K189" s="1" t="s">
        <v>19</v>
      </c>
      <c r="L189" s="5" t="s">
        <v>609</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5" t="s">
        <v>17</v>
      </c>
      <c r="I190" s="5" t="s">
        <v>473</v>
      </c>
      <c r="J190" s="1" t="s">
        <v>18</v>
      </c>
      <c r="K190" s="1" t="s">
        <v>19</v>
      </c>
      <c r="L190" s="5" t="s">
        <v>605</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5" t="s">
        <v>17</v>
      </c>
      <c r="I191" s="5" t="s">
        <v>473</v>
      </c>
      <c r="J191" s="1" t="s">
        <v>18</v>
      </c>
      <c r="K191" s="1" t="s">
        <v>19</v>
      </c>
      <c r="L191" s="5" t="s">
        <v>591</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5" t="s">
        <v>17</v>
      </c>
      <c r="I192" s="5" t="s">
        <v>473</v>
      </c>
      <c r="J192" s="1" t="s">
        <v>18</v>
      </c>
      <c r="K192" s="1" t="s">
        <v>19</v>
      </c>
      <c r="L192" s="5" t="s">
        <v>597</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5" t="s">
        <v>17</v>
      </c>
      <c r="I193" s="5" t="s">
        <v>473</v>
      </c>
      <c r="J193" s="1" t="s">
        <v>18</v>
      </c>
      <c r="K193" s="1" t="s">
        <v>19</v>
      </c>
      <c r="L193" s="5" t="s">
        <v>615</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5" t="s">
        <v>17</v>
      </c>
      <c r="H194" s="5"/>
      <c r="I194" s="5" t="s">
        <v>473</v>
      </c>
      <c r="J194" s="1" t="s">
        <v>18</v>
      </c>
      <c r="K194" s="1" t="s">
        <v>19</v>
      </c>
      <c r="L194" s="5" t="s">
        <v>648</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5" t="s">
        <v>17</v>
      </c>
      <c r="H195" s="5"/>
      <c r="I195" s="5" t="s">
        <v>473</v>
      </c>
      <c r="J195" s="1" t="s">
        <v>18</v>
      </c>
      <c r="K195" s="1" t="s">
        <v>19</v>
      </c>
      <c r="L195" s="5" t="s">
        <v>662</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5" t="s">
        <v>17</v>
      </c>
      <c r="H196" s="5"/>
      <c r="I196" s="5" t="s">
        <v>473</v>
      </c>
      <c r="J196" s="1" t="s">
        <v>18</v>
      </c>
      <c r="K196" s="1" t="s">
        <v>19</v>
      </c>
      <c r="L196" s="5" t="s">
        <v>644</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5" t="s">
        <v>17</v>
      </c>
      <c r="H197" s="5"/>
      <c r="I197" s="5" t="s">
        <v>473</v>
      </c>
      <c r="J197" s="1" t="s">
        <v>18</v>
      </c>
      <c r="K197" s="1" t="s">
        <v>19</v>
      </c>
      <c r="L197" s="5" t="s">
        <v>642</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5" t="s">
        <v>17</v>
      </c>
      <c r="H198" s="5"/>
      <c r="I198" s="5" t="s">
        <v>473</v>
      </c>
      <c r="J198" s="1" t="s">
        <v>18</v>
      </c>
      <c r="K198" s="1" t="s">
        <v>19</v>
      </c>
      <c r="L198" s="5" t="s">
        <v>646</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5" t="s">
        <v>17</v>
      </c>
      <c r="H199" s="5"/>
      <c r="I199" s="5" t="s">
        <v>473</v>
      </c>
      <c r="J199" s="1" t="s">
        <v>18</v>
      </c>
      <c r="K199" s="1" t="s">
        <v>19</v>
      </c>
      <c r="L199" s="5" t="s">
        <v>656</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5" t="s">
        <v>17</v>
      </c>
      <c r="H200" s="5"/>
      <c r="I200" s="5" t="s">
        <v>473</v>
      </c>
      <c r="J200" s="1" t="s">
        <v>18</v>
      </c>
      <c r="K200" s="1" t="s">
        <v>19</v>
      </c>
      <c r="L200" s="5" t="s">
        <v>658</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5" t="s">
        <v>17</v>
      </c>
      <c r="H201" s="5"/>
      <c r="I201" s="5" t="s">
        <v>473</v>
      </c>
      <c r="J201" s="1" t="s">
        <v>18</v>
      </c>
      <c r="K201" s="1" t="s">
        <v>19</v>
      </c>
      <c r="L201" s="5" t="s">
        <v>660</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5" t="s">
        <v>17</v>
      </c>
      <c r="H202" s="5"/>
      <c r="I202" s="5" t="s">
        <v>473</v>
      </c>
      <c r="J202" s="1" t="s">
        <v>18</v>
      </c>
      <c r="K202" s="1" t="s">
        <v>19</v>
      </c>
      <c r="L202" s="5" t="s">
        <v>650</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5" t="s">
        <v>17</v>
      </c>
      <c r="H203" s="5"/>
      <c r="I203" s="5" t="s">
        <v>473</v>
      </c>
      <c r="J203" s="1" t="s">
        <v>18</v>
      </c>
      <c r="K203" s="1" t="s">
        <v>19</v>
      </c>
      <c r="L203" s="5" t="s">
        <v>654</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5" t="s">
        <v>17</v>
      </c>
      <c r="H204" s="5"/>
      <c r="I204" s="5" t="s">
        <v>473</v>
      </c>
      <c r="J204" s="1" t="s">
        <v>18</v>
      </c>
      <c r="K204" s="1" t="s">
        <v>19</v>
      </c>
      <c r="L204" s="5" t="s">
        <v>652</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5" t="s">
        <v>17</v>
      </c>
      <c r="H205" s="5"/>
      <c r="I205" s="5" t="s">
        <v>473</v>
      </c>
      <c r="J205" s="1" t="s">
        <v>18</v>
      </c>
      <c r="K205" s="1" t="s">
        <v>19</v>
      </c>
      <c r="L205" s="5" t="s">
        <v>664</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5" t="s">
        <v>17</v>
      </c>
      <c r="I206" s="5" t="s">
        <v>473</v>
      </c>
      <c r="J206" s="1" t="s">
        <v>18</v>
      </c>
      <c r="K206" s="1" t="s">
        <v>19</v>
      </c>
      <c r="L206" s="5" t="s">
        <v>593</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5" t="s">
        <v>17</v>
      </c>
      <c r="I207" s="5" t="s">
        <v>473</v>
      </c>
      <c r="J207" s="1" t="s">
        <v>18</v>
      </c>
      <c r="K207" s="1" t="s">
        <v>19</v>
      </c>
      <c r="L207" s="5" t="s">
        <v>599</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5" t="s">
        <v>17</v>
      </c>
      <c r="I208" s="5" t="s">
        <v>473</v>
      </c>
      <c r="J208" s="1" t="s">
        <v>18</v>
      </c>
      <c r="K208" s="1" t="s">
        <v>19</v>
      </c>
      <c r="L208" s="5" t="s">
        <v>607</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1407</v>
      </c>
      <c r="C209" s="1">
        <v>1</v>
      </c>
      <c r="D209" s="1">
        <f>+IF(Tabla15[[#This Row],[NOMBRE DE LA CAUSA 2018]]=0,0,1)</f>
        <v>1</v>
      </c>
      <c r="E209" s="1">
        <f>+E208+Tabla15[[#This Row],[NOMBRE DE LA CAUSA 2019]]</f>
        <v>207</v>
      </c>
      <c r="F209" s="1">
        <f>+Tabla15[[#This Row],[0]]*Tabla15[[#This Row],[NOMBRE DE LA CAUSA 2019]]</f>
        <v>207</v>
      </c>
      <c r="G209" s="1" t="s">
        <v>746</v>
      </c>
      <c r="I209" s="5" t="s">
        <v>473</v>
      </c>
      <c r="K209" s="5" t="s">
        <v>19</v>
      </c>
      <c r="L209" s="5" t="s">
        <v>1408</v>
      </c>
      <c r="M209" s="31">
        <v>2321</v>
      </c>
      <c r="N209" s="1" t="str">
        <f>+Tabla15[[#This Row],[NOMBRE DE LA CAUSA 2017]]</f>
        <v>ILEGALIDAD DEL ACTO ADMINISTRATIVO QUE IMPONE SANCION POR INDEBIDA CANALIZACION DE DIVISAS</v>
      </c>
    </row>
    <row r="210" spans="1:14" ht="15" customHeight="1" x14ac:dyDescent="0.25">
      <c r="A210" s="1">
        <f>+Tabla15[[#This Row],[1]]</f>
        <v>208</v>
      </c>
      <c r="B210" s="5" t="s">
        <v>532</v>
      </c>
      <c r="C210" s="1">
        <v>1</v>
      </c>
      <c r="D210" s="1">
        <f>+IF(Tabla15[[#This Row],[NOMBRE DE LA CAUSA 2018]]=0,0,1)</f>
        <v>1</v>
      </c>
      <c r="E210" s="1">
        <f>+E209+Tabla15[[#This Row],[NOMBRE DE LA CAUSA 2019]]</f>
        <v>208</v>
      </c>
      <c r="F210" s="1">
        <f>+Tabla15[[#This Row],[0]]*Tabla15[[#This Row],[NOMBRE DE LA CAUSA 2019]]</f>
        <v>208</v>
      </c>
      <c r="G210" s="5" t="s">
        <v>17</v>
      </c>
      <c r="J210" s="1" t="s">
        <v>18</v>
      </c>
      <c r="K210" s="1" t="s">
        <v>19</v>
      </c>
      <c r="L210" s="5" t="s">
        <v>533</v>
      </c>
      <c r="M210" s="4">
        <v>1885</v>
      </c>
      <c r="N210" s="1" t="str">
        <f>+Tabla15[[#This Row],[NOMBRE DE LA CAUSA 2017]]</f>
        <v>ILEGALIDAD DEL ACTO ADMINISTRATIVO QUE IMPONE SANCION POR INFRACCION DE TRANSITO</v>
      </c>
    </row>
    <row r="211" spans="1:14" ht="15" customHeight="1" x14ac:dyDescent="0.25">
      <c r="A211" s="1">
        <f>+Tabla15[[#This Row],[1]]</f>
        <v>209</v>
      </c>
      <c r="B211" s="5" t="s">
        <v>1415</v>
      </c>
      <c r="C211" s="1">
        <v>1</v>
      </c>
      <c r="D211" s="1">
        <f>+IF(Tabla15[[#This Row],[NOMBRE DE LA CAUSA 2018]]=0,0,1)</f>
        <v>1</v>
      </c>
      <c r="E211" s="1">
        <f>+E210+Tabla15[[#This Row],[NOMBRE DE LA CAUSA 2019]]</f>
        <v>209</v>
      </c>
      <c r="F211" s="1">
        <f>+Tabla15[[#This Row],[0]]*Tabla15[[#This Row],[NOMBRE DE LA CAUSA 2019]]</f>
        <v>209</v>
      </c>
      <c r="G211" s="1" t="s">
        <v>746</v>
      </c>
      <c r="I211" s="5" t="s">
        <v>473</v>
      </c>
      <c r="K211" s="5" t="s">
        <v>19</v>
      </c>
      <c r="L211" s="5" t="s">
        <v>1416</v>
      </c>
      <c r="M211" s="31">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5" t="s">
        <v>17</v>
      </c>
      <c r="I212" s="5" t="s">
        <v>473</v>
      </c>
      <c r="J212" s="1" t="s">
        <v>18</v>
      </c>
      <c r="K212" s="1" t="s">
        <v>19</v>
      </c>
      <c r="L212" s="5" t="s">
        <v>603</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5" t="s">
        <v>17</v>
      </c>
      <c r="I213" s="5" t="s">
        <v>473</v>
      </c>
      <c r="J213" s="1" t="s">
        <v>18</v>
      </c>
      <c r="K213" s="1" t="s">
        <v>19</v>
      </c>
      <c r="L213" s="5" t="s">
        <v>595</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5" t="s">
        <v>17</v>
      </c>
      <c r="I214" s="5" t="s">
        <v>473</v>
      </c>
      <c r="J214" s="1" t="s">
        <v>18</v>
      </c>
      <c r="K214" s="1" t="s">
        <v>19</v>
      </c>
      <c r="L214" s="5" t="s">
        <v>601</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5" t="s">
        <v>17</v>
      </c>
      <c r="J215" s="1" t="s">
        <v>18</v>
      </c>
      <c r="K215" s="1" t="s">
        <v>19</v>
      </c>
      <c r="L215" s="5" t="s">
        <v>617</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1409</v>
      </c>
      <c r="C216" s="1">
        <v>1</v>
      </c>
      <c r="D216" s="1">
        <f>+IF(Tabla15[[#This Row],[NOMBRE DE LA CAUSA 2018]]=0,0,1)</f>
        <v>1</v>
      </c>
      <c r="E216" s="1">
        <f>+E215+Tabla15[[#This Row],[NOMBRE DE LA CAUSA 2019]]</f>
        <v>214</v>
      </c>
      <c r="F216" s="1">
        <f>+Tabla15[[#This Row],[0]]*Tabla15[[#This Row],[NOMBRE DE LA CAUSA 2019]]</f>
        <v>214</v>
      </c>
      <c r="G216" s="1" t="s">
        <v>746</v>
      </c>
      <c r="I216" s="5" t="s">
        <v>473</v>
      </c>
      <c r="K216" s="5" t="s">
        <v>19</v>
      </c>
      <c r="L216" s="5" t="s">
        <v>1410</v>
      </c>
      <c r="M216" s="31">
        <v>2322</v>
      </c>
      <c r="N216" s="1" t="str">
        <f>+Tabla15[[#This Row],[NOMBRE DE LA CAUSA 2017]]</f>
        <v>ILEGALIDAD DEL ACTO ADMINISTRATIVO QUE IMPONE SANCION POR NO CANALIZACION DE DIVISAS</v>
      </c>
    </row>
    <row r="217" spans="1:14" ht="15" customHeight="1" x14ac:dyDescent="0.25">
      <c r="A217" s="1">
        <f>+Tabla15[[#This Row],[1]]</f>
        <v>215</v>
      </c>
      <c r="B217" s="5" t="s">
        <v>462</v>
      </c>
      <c r="C217" s="1">
        <v>1</v>
      </c>
      <c r="D217" s="1">
        <f>+IF(Tabla15[[#This Row],[NOMBRE DE LA CAUSA 2018]]=0,0,1)</f>
        <v>1</v>
      </c>
      <c r="E217" s="1">
        <f>+E216+Tabla15[[#This Row],[NOMBRE DE LA CAUSA 2019]]</f>
        <v>215</v>
      </c>
      <c r="F217" s="1">
        <f>+Tabla15[[#This Row],[0]]*Tabla15[[#This Row],[NOMBRE DE LA CAUSA 2019]]</f>
        <v>215</v>
      </c>
      <c r="G217" s="5" t="s">
        <v>17</v>
      </c>
      <c r="J217" s="1" t="s">
        <v>18</v>
      </c>
      <c r="K217" s="1" t="s">
        <v>19</v>
      </c>
      <c r="L217" s="5" t="s">
        <v>463</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1431</v>
      </c>
      <c r="C218" s="1">
        <v>1</v>
      </c>
      <c r="D218" s="1">
        <f>+IF(Tabla15[[#This Row],[NOMBRE DE LA CAUSA 2018]]=0,0,1)</f>
        <v>1</v>
      </c>
      <c r="E218" s="1">
        <f>+E217+Tabla15[[#This Row],[NOMBRE DE LA CAUSA 2019]]</f>
        <v>216</v>
      </c>
      <c r="F218" s="1">
        <f>+Tabla15[[#This Row],[0]]*Tabla15[[#This Row],[NOMBRE DE LA CAUSA 2019]]</f>
        <v>216</v>
      </c>
      <c r="G218" s="1" t="s">
        <v>746</v>
      </c>
      <c r="I218" s="5" t="s">
        <v>473</v>
      </c>
      <c r="K218" s="5" t="s">
        <v>19</v>
      </c>
      <c r="L218" s="5" t="s">
        <v>1432</v>
      </c>
      <c r="M218" s="31">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5" t="s">
        <v>17</v>
      </c>
      <c r="I219" s="5" t="s">
        <v>473</v>
      </c>
      <c r="J219" s="1" t="s">
        <v>18</v>
      </c>
      <c r="K219" s="1" t="s">
        <v>19</v>
      </c>
      <c r="L219" s="5" t="s">
        <v>585</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1413</v>
      </c>
      <c r="C220" s="1">
        <v>1</v>
      </c>
      <c r="D220" s="1">
        <f>+IF(Tabla15[[#This Row],[NOMBRE DE LA CAUSA 2018]]=0,0,1)</f>
        <v>1</v>
      </c>
      <c r="E220" s="1">
        <f>+E219+Tabla15[[#This Row],[NOMBRE DE LA CAUSA 2019]]</f>
        <v>218</v>
      </c>
      <c r="F220" s="1">
        <f>+Tabla15[[#This Row],[0]]*Tabla15[[#This Row],[NOMBRE DE LA CAUSA 2019]]</f>
        <v>218</v>
      </c>
      <c r="G220" s="1" t="s">
        <v>746</v>
      </c>
      <c r="I220" s="5" t="s">
        <v>473</v>
      </c>
      <c r="K220" s="5" t="s">
        <v>19</v>
      </c>
      <c r="L220" s="10" t="s">
        <v>1414</v>
      </c>
      <c r="M220" s="31">
        <v>2324</v>
      </c>
      <c r="N220" s="1" t="str">
        <f>+Tabla15[[#This Row],[NOMBRE DE LA CAUSA 2017]]</f>
        <v>ILEGALIDAD DEL ACTO ADMINISTRATIVO QUE IMPONE SANCION POR OPERACIONES DE MERCADO LIBRE</v>
      </c>
    </row>
    <row r="221" spans="1:14" ht="15" customHeight="1" x14ac:dyDescent="0.25">
      <c r="A221" s="1">
        <f>+Tabla15[[#This Row],[1]]</f>
        <v>219</v>
      </c>
      <c r="B221" s="5" t="s">
        <v>446</v>
      </c>
      <c r="C221" s="1">
        <v>1</v>
      </c>
      <c r="D221" s="1">
        <f>+IF(Tabla15[[#This Row],[NOMBRE DE LA CAUSA 2018]]=0,0,1)</f>
        <v>1</v>
      </c>
      <c r="E221" s="1">
        <f>+E220+Tabla15[[#This Row],[NOMBRE DE LA CAUSA 2019]]</f>
        <v>219</v>
      </c>
      <c r="F221" s="1">
        <f>+Tabla15[[#This Row],[0]]*Tabla15[[#This Row],[NOMBRE DE LA CAUSA 2019]]</f>
        <v>219</v>
      </c>
      <c r="G221" s="5" t="s">
        <v>17</v>
      </c>
      <c r="J221" s="1" t="s">
        <v>18</v>
      </c>
      <c r="K221" s="1" t="s">
        <v>19</v>
      </c>
      <c r="L221" s="5" t="s">
        <v>447</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729</v>
      </c>
      <c r="C222" s="1">
        <v>1</v>
      </c>
      <c r="D222" s="1">
        <f>+IF(Tabla15[[#This Row],[NOMBRE DE LA CAUSA 2018]]=0,0,1)</f>
        <v>1</v>
      </c>
      <c r="E222" s="1">
        <f>+E221+Tabla15[[#This Row],[NOMBRE DE LA CAUSA 2019]]</f>
        <v>220</v>
      </c>
      <c r="F222" s="1">
        <f>+Tabla15[[#This Row],[0]]*Tabla15[[#This Row],[NOMBRE DE LA CAUSA 2019]]</f>
        <v>220</v>
      </c>
      <c r="G222" s="5" t="s">
        <v>17</v>
      </c>
      <c r="J222" s="1" t="s">
        <v>18</v>
      </c>
      <c r="K222" s="1" t="s">
        <v>19</v>
      </c>
      <c r="L222" s="5" t="s">
        <v>730</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727</v>
      </c>
      <c r="C223" s="1">
        <v>1</v>
      </c>
      <c r="D223" s="1">
        <f>+IF(Tabla15[[#This Row],[NOMBRE DE LA CAUSA 2018]]=0,0,1)</f>
        <v>1</v>
      </c>
      <c r="E223" s="1">
        <f>+E222+Tabla15[[#This Row],[NOMBRE DE LA CAUSA 2019]]</f>
        <v>221</v>
      </c>
      <c r="F223" s="1">
        <f>+Tabla15[[#This Row],[0]]*Tabla15[[#This Row],[NOMBRE DE LA CAUSA 2019]]</f>
        <v>221</v>
      </c>
      <c r="G223" s="5" t="s">
        <v>17</v>
      </c>
      <c r="J223" s="1" t="s">
        <v>18</v>
      </c>
      <c r="K223" s="1" t="s">
        <v>19</v>
      </c>
      <c r="L223" s="5" t="s">
        <v>728</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491</v>
      </c>
      <c r="C224" s="1">
        <v>1</v>
      </c>
      <c r="D224" s="1">
        <f>+IF(Tabla15[[#This Row],[NOMBRE DE LA CAUSA 2018]]=0,0,1)</f>
        <v>1</v>
      </c>
      <c r="E224" s="1">
        <f>+E223+Tabla15[[#This Row],[NOMBRE DE LA CAUSA 2019]]</f>
        <v>222</v>
      </c>
      <c r="F224" s="1">
        <f>+Tabla15[[#This Row],[0]]*Tabla15[[#This Row],[NOMBRE DE LA CAUSA 2019]]</f>
        <v>222</v>
      </c>
      <c r="G224" s="5" t="s">
        <v>17</v>
      </c>
      <c r="J224" s="1" t="s">
        <v>18</v>
      </c>
      <c r="K224" s="1" t="s">
        <v>19</v>
      </c>
      <c r="L224" s="5" t="s">
        <v>492</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5" t="s">
        <v>732</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495</v>
      </c>
      <c r="C226" s="1">
        <v>1</v>
      </c>
      <c r="D226" s="1">
        <f>+IF(Tabla15[[#This Row],[NOMBRE DE LA CAUSA 2018]]=0,0,1)</f>
        <v>1</v>
      </c>
      <c r="E226" s="1">
        <f>+E225+Tabla15[[#This Row],[NOMBRE DE LA CAUSA 2019]]</f>
        <v>224</v>
      </c>
      <c r="F226" s="1">
        <f>+Tabla15[[#This Row],[0]]*Tabla15[[#This Row],[NOMBRE DE LA CAUSA 2019]]</f>
        <v>224</v>
      </c>
      <c r="G226" s="5" t="s">
        <v>17</v>
      </c>
      <c r="J226" s="1" t="s">
        <v>18</v>
      </c>
      <c r="K226" s="1" t="s">
        <v>19</v>
      </c>
      <c r="L226" s="5" t="s">
        <v>496</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1411</v>
      </c>
      <c r="C227" s="1">
        <v>1</v>
      </c>
      <c r="D227" s="1">
        <f>+IF(Tabla15[[#This Row],[NOMBRE DE LA CAUSA 2018]]=0,0,1)</f>
        <v>1</v>
      </c>
      <c r="E227" s="1">
        <f>+E226+Tabla15[[#This Row],[NOMBRE DE LA CAUSA 2019]]</f>
        <v>225</v>
      </c>
      <c r="F227" s="1">
        <f>+Tabla15[[#This Row],[0]]*Tabla15[[#This Row],[NOMBRE DE LA CAUSA 2019]]</f>
        <v>225</v>
      </c>
      <c r="G227" s="1" t="s">
        <v>746</v>
      </c>
      <c r="I227" s="5" t="s">
        <v>473</v>
      </c>
      <c r="K227" s="5" t="s">
        <v>19</v>
      </c>
      <c r="L227" s="5" t="s">
        <v>1412</v>
      </c>
      <c r="M227" s="31">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5" t="s">
        <v>17</v>
      </c>
      <c r="J228" s="1" t="s">
        <v>18</v>
      </c>
      <c r="K228" s="5" t="s">
        <v>19</v>
      </c>
      <c r="L228" s="1" t="s">
        <v>744</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4">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5" t="s">
        <v>17</v>
      </c>
      <c r="I230" s="5" t="s">
        <v>473</v>
      </c>
      <c r="J230" s="1" t="s">
        <v>18</v>
      </c>
      <c r="K230" s="1" t="s">
        <v>19</v>
      </c>
      <c r="L230" s="5" t="s">
        <v>474</v>
      </c>
      <c r="M230" s="4">
        <v>831</v>
      </c>
      <c r="N230" s="1" t="str">
        <f>+Tabla15[[#This Row],[NOMBRE DE LA CAUSA 2017]]</f>
        <v>ILEGALIDAD DEL ACTO ADMINISTRATIVO QUE LIBRA MANDAMIENTO DE PAGO</v>
      </c>
    </row>
    <row r="231" spans="1:14" ht="15" customHeight="1" x14ac:dyDescent="0.25">
      <c r="A231" s="1">
        <f>+Tabla15[[#This Row],[1]]</f>
        <v>229</v>
      </c>
      <c r="B231" s="5" t="s">
        <v>1421</v>
      </c>
      <c r="C231" s="1">
        <v>1</v>
      </c>
      <c r="D231" s="1">
        <f>+IF(Tabla15[[#This Row],[NOMBRE DE LA CAUSA 2018]]=0,0,1)</f>
        <v>1</v>
      </c>
      <c r="E231" s="1">
        <f>+E230+Tabla15[[#This Row],[NOMBRE DE LA CAUSA 2019]]</f>
        <v>229</v>
      </c>
      <c r="F231" s="1">
        <f>+Tabla15[[#This Row],[0]]*Tabla15[[#This Row],[NOMBRE DE LA CAUSA 2019]]</f>
        <v>229</v>
      </c>
      <c r="G231" s="1" t="s">
        <v>746</v>
      </c>
      <c r="I231" s="5" t="s">
        <v>473</v>
      </c>
      <c r="K231" s="5" t="s">
        <v>19</v>
      </c>
      <c r="L231" s="5" t="s">
        <v>1422</v>
      </c>
      <c r="M231" s="31">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4">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4">
        <v>407</v>
      </c>
      <c r="N233" s="1" t="str">
        <f>+Tabla15[[#This Row],[NOMBRE DE LA CAUSA 2017]]</f>
        <v>ILEGALIDAD DEL ACTO ADMINISTRATIVO QUE LIQUIDA UN CONTRATO</v>
      </c>
    </row>
    <row r="234" spans="1:14" ht="15" customHeight="1" x14ac:dyDescent="0.25">
      <c r="A234" s="1">
        <f>+Tabla15[[#This Row],[1]]</f>
        <v>232</v>
      </c>
      <c r="B234" s="5"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5" t="s">
        <v>19</v>
      </c>
      <c r="L234" s="5" t="s">
        <v>1359</v>
      </c>
      <c r="M234" s="4">
        <v>2298</v>
      </c>
      <c r="N234" s="1" t="str">
        <f>+Tabla15[[#This Row],[NOMBRE DE LA CAUSA 2017]]</f>
        <v>ILEGALIDAD DEL ACTO ADMINISTRATIVO QUE LIQUIDA UN IMPUESTO</v>
      </c>
    </row>
    <row r="235" spans="1:14" ht="15" customHeight="1" x14ac:dyDescent="0.25">
      <c r="A235" s="1">
        <f>+Tabla15[[#This Row],[1]]</f>
        <v>233</v>
      </c>
      <c r="B235" s="5" t="s">
        <v>1423</v>
      </c>
      <c r="C235" s="1">
        <v>1</v>
      </c>
      <c r="D235" s="1">
        <f>+IF(Tabla15[[#This Row],[NOMBRE DE LA CAUSA 2018]]=0,0,1)</f>
        <v>1</v>
      </c>
      <c r="E235" s="1">
        <f>+E234+Tabla15[[#This Row],[NOMBRE DE LA CAUSA 2019]]</f>
        <v>233</v>
      </c>
      <c r="F235" s="1">
        <f>+Tabla15[[#This Row],[0]]*Tabla15[[#This Row],[NOMBRE DE LA CAUSA 2019]]</f>
        <v>233</v>
      </c>
      <c r="G235" s="1" t="s">
        <v>746</v>
      </c>
      <c r="I235" s="5" t="s">
        <v>473</v>
      </c>
      <c r="K235" s="5" t="s">
        <v>19</v>
      </c>
      <c r="L235" s="5" t="s">
        <v>1424</v>
      </c>
      <c r="M235" s="31">
        <v>2329</v>
      </c>
      <c r="N235" s="1" t="str">
        <f>+Tabla15[[#This Row],[NOMBRE DE LA CAUSA 2017]]</f>
        <v>ILEGALIDAD DEL ACTO ADMINISTRATIVO QUE LIQUIDA UNA CONTRIBUCION DE OBRA PUBLICA</v>
      </c>
    </row>
    <row r="236" spans="1:14" ht="15" customHeight="1" x14ac:dyDescent="0.25">
      <c r="A236" s="1">
        <f>+Tabla15[[#This Row],[1]]</f>
        <v>234</v>
      </c>
      <c r="B236" s="5"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5" t="s">
        <v>19</v>
      </c>
      <c r="L236" s="5" t="s">
        <v>1367</v>
      </c>
      <c r="M236" s="4">
        <v>2302</v>
      </c>
      <c r="N236" s="1" t="str">
        <f>+Tabla15[[#This Row],[NOMBRE DE LA CAUSA 2017]]</f>
        <v>ILEGALIDAD DEL ACTO ADMINISTRATIVO QUE LIQUIDA UNA CONTRIBUCION ESPECIAL</v>
      </c>
    </row>
    <row r="237" spans="1:14" ht="15" customHeight="1" x14ac:dyDescent="0.25">
      <c r="A237" s="1">
        <f>+Tabla15[[#This Row],[1]]</f>
        <v>235</v>
      </c>
      <c r="B237" s="5"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5" t="s">
        <v>19</v>
      </c>
      <c r="L237" s="10" t="s">
        <v>1363</v>
      </c>
      <c r="M237" s="4">
        <v>2300</v>
      </c>
      <c r="N237" s="1" t="str">
        <f>+Tabla15[[#This Row],[NOMBRE DE LA CAUSA 2017]]</f>
        <v>ILEGALIDAD DEL ACTO ADMINISTRATIVO QUE LIQUIDA UNA TASA</v>
      </c>
    </row>
    <row r="238" spans="1:14" ht="15" customHeight="1" x14ac:dyDescent="0.25">
      <c r="A238" s="1">
        <f>+Tabla15[[#This Row],[1]]</f>
        <v>236</v>
      </c>
      <c r="B238" s="5" t="s">
        <v>479</v>
      </c>
      <c r="C238" s="1">
        <v>1</v>
      </c>
      <c r="D238" s="1">
        <f>+IF(Tabla15[[#This Row],[NOMBRE DE LA CAUSA 2018]]=0,0,1)</f>
        <v>1</v>
      </c>
      <c r="E238" s="1">
        <f>+E237+Tabla15[[#This Row],[NOMBRE DE LA CAUSA 2019]]</f>
        <v>236</v>
      </c>
      <c r="F238" s="1">
        <f>+Tabla15[[#This Row],[0]]*Tabla15[[#This Row],[NOMBRE DE LA CAUSA 2019]]</f>
        <v>236</v>
      </c>
      <c r="G238" s="5" t="s">
        <v>17</v>
      </c>
      <c r="J238" s="1" t="s">
        <v>18</v>
      </c>
      <c r="K238" s="1" t="s">
        <v>19</v>
      </c>
      <c r="L238" s="5" t="s">
        <v>480</v>
      </c>
      <c r="M238" s="4">
        <v>834</v>
      </c>
      <c r="N238" s="1" t="str">
        <f>+Tabla15[[#This Row],[NOMBRE DE LA CAUSA 2017]]</f>
        <v>ILEGALIDAD DEL ACTO ADMINISTRATIVO QUE MODIFICA PLANTA DE PERSONAL</v>
      </c>
    </row>
    <row r="239" spans="1:14" ht="15" customHeight="1" x14ac:dyDescent="0.25">
      <c r="A239" s="1">
        <f>+Tabla15[[#This Row],[1]]</f>
        <v>237</v>
      </c>
      <c r="B239" s="5" t="s">
        <v>1474</v>
      </c>
      <c r="C239" s="1">
        <v>1</v>
      </c>
      <c r="D239" s="1">
        <f>+IF(Tabla15[[#This Row],[NOMBRE DE LA CAUSA 2018]]=0,0,1)</f>
        <v>1</v>
      </c>
      <c r="E239" s="1">
        <f>+E238+Tabla15[[#This Row],[NOMBRE DE LA CAUSA 2019]]</f>
        <v>237</v>
      </c>
      <c r="F239" s="1">
        <f>+Tabla15[[#This Row],[0]]*Tabla15[[#This Row],[NOMBRE DE LA CAUSA 2019]]</f>
        <v>237</v>
      </c>
      <c r="G239" s="1" t="s">
        <v>746</v>
      </c>
      <c r="I239" s="5" t="s">
        <v>473</v>
      </c>
      <c r="K239" s="5" t="s">
        <v>19</v>
      </c>
      <c r="L239" s="5" t="s">
        <v>1475</v>
      </c>
      <c r="M239" s="31">
        <v>2334</v>
      </c>
      <c r="N239" s="1" t="str">
        <f>+Tabla15[[#This Row],[NOMBRE DE LA CAUSA 2017]]</f>
        <v>ILEGALIDAD DEL ACTO ADMINISTRATIVO QUE NIEGA ACTUALIZACION O CANCELACION DE RUT</v>
      </c>
    </row>
    <row r="240" spans="1:14" ht="15" customHeight="1" x14ac:dyDescent="0.25">
      <c r="A240" s="1">
        <f>+Tabla15[[#This Row],[1]]</f>
        <v>238</v>
      </c>
      <c r="B240" s="5" t="s">
        <v>1347</v>
      </c>
      <c r="C240" s="1">
        <v>1</v>
      </c>
      <c r="D240" s="1">
        <f>+IF(Tabla15[[#This Row],[NOMBRE DE LA CAUSA 2018]]=0,0,1)</f>
        <v>1</v>
      </c>
      <c r="E240" s="1">
        <f>+E239+Tabla15[[#This Row],[NOMBRE DE LA CAUSA 2019]]</f>
        <v>238</v>
      </c>
      <c r="F240" s="1">
        <f>+Tabla15[[#This Row],[0]]*Tabla15[[#This Row],[NOMBRE DE LA CAUSA 2019]]</f>
        <v>238</v>
      </c>
      <c r="G240" s="1" t="s">
        <v>746</v>
      </c>
      <c r="K240" s="5" t="s">
        <v>19</v>
      </c>
      <c r="L240" s="5" t="s">
        <v>1348</v>
      </c>
      <c r="M240" s="4">
        <v>2293</v>
      </c>
      <c r="N240" s="1" t="str">
        <f>+Tabla15[[#This Row],[NOMBRE DE LA CAUSA 2017]]</f>
        <v>ILEGALIDAD DEL ACTO ADMINISTRATIVO QUE NIEGA APORTES MINEROS</v>
      </c>
    </row>
    <row r="241" spans="1:14" ht="15" customHeight="1" x14ac:dyDescent="0.25">
      <c r="A241" s="1">
        <f>+Tabla15[[#This Row],[1]]</f>
        <v>239</v>
      </c>
      <c r="B241" s="5" t="s">
        <v>487</v>
      </c>
      <c r="C241" s="1">
        <v>1</v>
      </c>
      <c r="D241" s="1">
        <f>+IF(Tabla15[[#This Row],[NOMBRE DE LA CAUSA 2018]]=0,0,1)</f>
        <v>1</v>
      </c>
      <c r="E241" s="1">
        <f>+E240+Tabla15[[#This Row],[NOMBRE DE LA CAUSA 2019]]</f>
        <v>239</v>
      </c>
      <c r="F241" s="1">
        <f>+Tabla15[[#This Row],[0]]*Tabla15[[#This Row],[NOMBRE DE LA CAUSA 2019]]</f>
        <v>239</v>
      </c>
      <c r="G241" s="5" t="s">
        <v>17</v>
      </c>
      <c r="J241" s="1" t="s">
        <v>18</v>
      </c>
      <c r="K241" s="1" t="s">
        <v>19</v>
      </c>
      <c r="L241" s="5" t="s">
        <v>488</v>
      </c>
      <c r="M241" s="4">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5" t="s">
        <v>17</v>
      </c>
      <c r="J242" s="1" t="s">
        <v>18</v>
      </c>
      <c r="K242" s="1" t="s">
        <v>19</v>
      </c>
      <c r="L242" s="9" t="s">
        <v>484</v>
      </c>
      <c r="M242" s="4">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5" t="s">
        <v>17</v>
      </c>
      <c r="I243" s="5" t="s">
        <v>473</v>
      </c>
      <c r="J243" s="1" t="s">
        <v>18</v>
      </c>
      <c r="K243" s="1" t="s">
        <v>19</v>
      </c>
      <c r="L243" s="5" t="s">
        <v>668</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5" t="s">
        <v>17</v>
      </c>
      <c r="J244" s="1" t="s">
        <v>18</v>
      </c>
      <c r="K244" s="1" t="s">
        <v>19</v>
      </c>
      <c r="L244" s="5" t="s">
        <v>698</v>
      </c>
      <c r="M244" s="4">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5" t="s">
        <v>17</v>
      </c>
      <c r="J245" s="1" t="s">
        <v>18</v>
      </c>
      <c r="K245" s="1" t="s">
        <v>19</v>
      </c>
      <c r="L245" s="5" t="s">
        <v>708</v>
      </c>
      <c r="M245" s="4">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1353</v>
      </c>
      <c r="C247" s="1">
        <v>1</v>
      </c>
      <c r="D247" s="1">
        <f>+IF(Tabla15[[#This Row],[NOMBRE DE LA CAUSA 2018]]=0,0,1)</f>
        <v>1</v>
      </c>
      <c r="E247" s="1">
        <f>+E246+Tabla15[[#This Row],[NOMBRE DE LA CAUSA 2019]]</f>
        <v>245</v>
      </c>
      <c r="F247" s="1">
        <f>+Tabla15[[#This Row],[0]]*Tabla15[[#This Row],[NOMBRE DE LA CAUSA 2019]]</f>
        <v>245</v>
      </c>
      <c r="G247" s="1" t="s">
        <v>746</v>
      </c>
      <c r="K247" s="5" t="s">
        <v>19</v>
      </c>
      <c r="L247" s="5" t="s">
        <v>1354</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1405</v>
      </c>
      <c r="C248" s="1">
        <v>1</v>
      </c>
      <c r="D248" s="1">
        <f>+IF(Tabla15[[#This Row],[NOMBRE DE LA CAUSA 2018]]=0,0,1)</f>
        <v>1</v>
      </c>
      <c r="E248" s="1">
        <f>+E247+Tabla15[[#This Row],[NOMBRE DE LA CAUSA 2019]]</f>
        <v>246</v>
      </c>
      <c r="F248" s="1">
        <f>+Tabla15[[#This Row],[0]]*Tabla15[[#This Row],[NOMBRE DE LA CAUSA 2019]]</f>
        <v>246</v>
      </c>
      <c r="G248" s="1" t="s">
        <v>746</v>
      </c>
      <c r="I248" s="5"/>
      <c r="K248" s="5" t="s">
        <v>19</v>
      </c>
      <c r="L248" s="5" t="s">
        <v>1406</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5" t="s">
        <v>17</v>
      </c>
      <c r="I249" s="5" t="s">
        <v>473</v>
      </c>
      <c r="J249" s="1" t="s">
        <v>18</v>
      </c>
      <c r="K249" s="1" t="s">
        <v>19</v>
      </c>
      <c r="L249" s="5" t="s">
        <v>672</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673</v>
      </c>
      <c r="C250" s="1">
        <v>1</v>
      </c>
      <c r="D250" s="1">
        <f>+IF(Tabla15[[#This Row],[NOMBRE DE LA CAUSA 2018]]=0,0,1)</f>
        <v>1</v>
      </c>
      <c r="E250" s="1">
        <f>+E249+Tabla15[[#This Row],[NOMBRE DE LA CAUSA 2019]]</f>
        <v>248</v>
      </c>
      <c r="F250" s="1">
        <f>+Tabla15[[#This Row],[0]]*Tabla15[[#This Row],[NOMBRE DE LA CAUSA 2019]]</f>
        <v>248</v>
      </c>
      <c r="G250" s="5" t="s">
        <v>17</v>
      </c>
      <c r="I250" s="5" t="s">
        <v>473</v>
      </c>
      <c r="J250" s="1" t="s">
        <v>18</v>
      </c>
      <c r="K250" s="1" t="s">
        <v>19</v>
      </c>
      <c r="L250" s="5" t="s">
        <v>674</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737</v>
      </c>
      <c r="C251" s="1">
        <v>1</v>
      </c>
      <c r="D251" s="1">
        <f>+IF(Tabla15[[#This Row],[NOMBRE DE LA CAUSA 2018]]=0,0,1)</f>
        <v>1</v>
      </c>
      <c r="E251" s="1">
        <f>+E250+Tabla15[[#This Row],[NOMBRE DE LA CAUSA 2019]]</f>
        <v>249</v>
      </c>
      <c r="F251" s="1">
        <f>+Tabla15[[#This Row],[0]]*Tabla15[[#This Row],[NOMBRE DE LA CAUSA 2019]]</f>
        <v>249</v>
      </c>
      <c r="G251" s="5" t="s">
        <v>17</v>
      </c>
      <c r="H251" s="5"/>
      <c r="I251" s="5" t="s">
        <v>473</v>
      </c>
      <c r="J251" s="1" t="s">
        <v>18</v>
      </c>
      <c r="K251" s="1" t="s">
        <v>19</v>
      </c>
      <c r="L251" s="10" t="s">
        <v>738</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5" t="s">
        <v>17</v>
      </c>
      <c r="I252" s="5" t="s">
        <v>473</v>
      </c>
      <c r="J252" s="1" t="s">
        <v>18</v>
      </c>
      <c r="K252" s="1" t="s">
        <v>19</v>
      </c>
      <c r="L252" s="10" t="s">
        <v>670</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450</v>
      </c>
      <c r="C253" s="1">
        <v>1</v>
      </c>
      <c r="D253" s="1">
        <f>+IF(Tabla15[[#This Row],[NOMBRE DE LA CAUSA 2018]]=0,0,1)</f>
        <v>1</v>
      </c>
      <c r="E253" s="1">
        <f>+E252+Tabla15[[#This Row],[NOMBRE DE LA CAUSA 2019]]</f>
        <v>251</v>
      </c>
      <c r="F253" s="1">
        <f>+Tabla15[[#This Row],[0]]*Tabla15[[#This Row],[NOMBRE DE LA CAUSA 2019]]</f>
        <v>251</v>
      </c>
      <c r="G253" s="5" t="s">
        <v>17</v>
      </c>
      <c r="J253" s="1" t="s">
        <v>18</v>
      </c>
      <c r="K253" s="1" t="s">
        <v>19</v>
      </c>
      <c r="L253" s="10" t="s">
        <v>451</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1343</v>
      </c>
      <c r="C254" s="1">
        <v>1</v>
      </c>
      <c r="D254" s="1">
        <f>+IF(Tabla15[[#This Row],[NOMBRE DE LA CAUSA 2018]]=0,0,1)</f>
        <v>1</v>
      </c>
      <c r="E254" s="1">
        <f>+E253+Tabla15[[#This Row],[NOMBRE DE LA CAUSA 2019]]</f>
        <v>252</v>
      </c>
      <c r="F254" s="1">
        <f>+Tabla15[[#This Row],[0]]*Tabla15[[#This Row],[NOMBRE DE LA CAUSA 2019]]</f>
        <v>252</v>
      </c>
      <c r="G254" s="1" t="s">
        <v>746</v>
      </c>
      <c r="K254" s="5" t="s">
        <v>19</v>
      </c>
      <c r="L254" s="5" t="s">
        <v>1344</v>
      </c>
      <c r="M254" s="4">
        <v>2291</v>
      </c>
      <c r="N254" s="1" t="str">
        <f>+Tabla15[[#This Row],[NOMBRE DE LA CAUSA 2017]]</f>
        <v>ILEGALIDAD DEL ACTO ADMINISTRATIVO QUE NIEGA LICENCIA DE EXPLORACION MINERA</v>
      </c>
    </row>
    <row r="255" spans="1:14" ht="15" customHeight="1" x14ac:dyDescent="0.25">
      <c r="A255" s="1">
        <f>+Tabla15[[#This Row],[1]]</f>
        <v>253</v>
      </c>
      <c r="B255" s="5" t="s">
        <v>1345</v>
      </c>
      <c r="C255" s="1">
        <v>1</v>
      </c>
      <c r="D255" s="1">
        <f>+IF(Tabla15[[#This Row],[NOMBRE DE LA CAUSA 2018]]=0,0,1)</f>
        <v>1</v>
      </c>
      <c r="E255" s="1">
        <f>+E254+Tabla15[[#This Row],[NOMBRE DE LA CAUSA 2019]]</f>
        <v>253</v>
      </c>
      <c r="F255" s="1">
        <f>+Tabla15[[#This Row],[0]]*Tabla15[[#This Row],[NOMBRE DE LA CAUSA 2019]]</f>
        <v>253</v>
      </c>
      <c r="G255" s="1" t="s">
        <v>746</v>
      </c>
      <c r="K255" s="5" t="s">
        <v>19</v>
      </c>
      <c r="L255" s="5" t="s">
        <v>1346</v>
      </c>
      <c r="M255" s="4">
        <v>2292</v>
      </c>
      <c r="N255" s="1" t="str">
        <f>+Tabla15[[#This Row],[NOMBRE DE LA CAUSA 2017]]</f>
        <v>ILEGALIDAD DEL ACTO ADMINISTRATIVO QUE NIEGA LICENCIA DE EXPLOTACION MINERA</v>
      </c>
    </row>
    <row r="256" spans="1:14" ht="15" customHeight="1" x14ac:dyDescent="0.25">
      <c r="A256" s="1">
        <f>+Tabla15[[#This Row],[1]]</f>
        <v>254</v>
      </c>
      <c r="B256" s="8" t="s">
        <v>639</v>
      </c>
      <c r="C256" s="1">
        <v>1</v>
      </c>
      <c r="D256" s="1">
        <f>+IF(Tabla15[[#This Row],[NOMBRE DE LA CAUSA 2018]]=0,0,1)</f>
        <v>1</v>
      </c>
      <c r="E256" s="1">
        <f>+E255+Tabla15[[#This Row],[NOMBRE DE LA CAUSA 2019]]</f>
        <v>254</v>
      </c>
      <c r="F256" s="1">
        <f>+Tabla15[[#This Row],[0]]*Tabla15[[#This Row],[NOMBRE DE LA CAUSA 2019]]</f>
        <v>254</v>
      </c>
      <c r="G256" s="5" t="s">
        <v>17</v>
      </c>
      <c r="I256" s="5" t="s">
        <v>473</v>
      </c>
      <c r="J256" s="1" t="s">
        <v>18</v>
      </c>
      <c r="K256" s="1" t="s">
        <v>19</v>
      </c>
      <c r="L256" s="10" t="s">
        <v>640</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5" t="s">
        <v>17</v>
      </c>
      <c r="I257" s="5" t="s">
        <v>473</v>
      </c>
      <c r="J257" s="1" t="s">
        <v>18</v>
      </c>
      <c r="K257" s="1" t="s">
        <v>19</v>
      </c>
      <c r="L257" s="5" t="s">
        <v>623</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5" t="s">
        <v>17</v>
      </c>
      <c r="I258" s="5" t="s">
        <v>473</v>
      </c>
      <c r="J258" s="1" t="s">
        <v>18</v>
      </c>
      <c r="K258" s="1" t="s">
        <v>19</v>
      </c>
      <c r="L258" s="5" t="s">
        <v>625</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5" t="s">
        <v>17</v>
      </c>
      <c r="H259" s="5"/>
      <c r="I259" s="5" t="s">
        <v>473</v>
      </c>
      <c r="J259" s="1" t="s">
        <v>18</v>
      </c>
      <c r="K259" s="1" t="s">
        <v>19</v>
      </c>
      <c r="L259" s="5" t="s">
        <v>621</v>
      </c>
      <c r="M259" s="4">
        <v>1933</v>
      </c>
      <c r="N259" s="1" t="str">
        <f>+Tabla15[[#This Row],[NOMBRE DE LA CAUSA 2017]]</f>
        <v>ILEGALIDAD DEL ACTO ADMINISTRATIVO QUE NIEGA O ADMITE REGISTRO DE CONTRATO</v>
      </c>
    </row>
    <row r="260" spans="1:14" ht="15" customHeight="1" x14ac:dyDescent="0.25">
      <c r="A260" s="1">
        <f>+Tabla15[[#This Row],[1]]</f>
        <v>258</v>
      </c>
      <c r="B260" s="5" t="s">
        <v>630</v>
      </c>
      <c r="C260" s="1">
        <v>1</v>
      </c>
      <c r="D260" s="1">
        <f>+IF(Tabla15[[#This Row],[NOMBRE DE LA CAUSA 2018]]=0,0,1)</f>
        <v>1</v>
      </c>
      <c r="E260" s="1">
        <f>+E259+Tabla15[[#This Row],[NOMBRE DE LA CAUSA 2019]]</f>
        <v>258</v>
      </c>
      <c r="F260" s="1">
        <f>+Tabla15[[#This Row],[0]]*Tabla15[[#This Row],[NOMBRE DE LA CAUSA 2019]]</f>
        <v>258</v>
      </c>
      <c r="G260" s="5" t="s">
        <v>17</v>
      </c>
      <c r="I260" s="5" t="s">
        <v>473</v>
      </c>
      <c r="J260" s="1" t="s">
        <v>18</v>
      </c>
      <c r="K260" s="1" t="s">
        <v>19</v>
      </c>
      <c r="L260" s="1" t="s">
        <v>619</v>
      </c>
      <c r="M260" s="4">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5" t="s">
        <v>17</v>
      </c>
      <c r="I261" s="5" t="s">
        <v>473</v>
      </c>
      <c r="J261" s="1" t="s">
        <v>18</v>
      </c>
      <c r="K261" s="1" t="s">
        <v>19</v>
      </c>
      <c r="L261" s="1" t="s">
        <v>634</v>
      </c>
      <c r="M261" s="4">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5" t="s">
        <v>17</v>
      </c>
      <c r="I262" s="5" t="s">
        <v>473</v>
      </c>
      <c r="J262" s="1" t="s">
        <v>18</v>
      </c>
      <c r="K262" s="1" t="s">
        <v>19</v>
      </c>
      <c r="L262" s="5" t="s">
        <v>632</v>
      </c>
      <c r="M262" s="4">
        <v>1939</v>
      </c>
      <c r="N262" s="1" t="str">
        <f>+Tabla15[[#This Row],[NOMBRE DE LA CAUSA 2017]]</f>
        <v>ILEGALIDAD DEL ACTO ADMINISTRATIVO QUE NIEGA O APRUEBA DACION EN PAGO</v>
      </c>
    </row>
    <row r="263" spans="1:14" ht="15" customHeight="1" x14ac:dyDescent="0.25">
      <c r="A263" s="1">
        <f>+Tabla15[[#This Row],[1]]</f>
        <v>261</v>
      </c>
      <c r="B263" s="5" t="s">
        <v>626</v>
      </c>
      <c r="C263" s="1">
        <v>1</v>
      </c>
      <c r="D263" s="1">
        <f>+IF(Tabla15[[#This Row],[NOMBRE DE LA CAUSA 2018]]=0,0,1)</f>
        <v>1</v>
      </c>
      <c r="E263" s="1">
        <f>+E262+Tabla15[[#This Row],[NOMBRE DE LA CAUSA 2019]]</f>
        <v>261</v>
      </c>
      <c r="F263" s="1">
        <f>+Tabla15[[#This Row],[0]]*Tabla15[[#This Row],[NOMBRE DE LA CAUSA 2019]]</f>
        <v>261</v>
      </c>
      <c r="G263" s="5" t="s">
        <v>17</v>
      </c>
      <c r="I263" s="5" t="s">
        <v>473</v>
      </c>
      <c r="J263" s="1" t="s">
        <v>18</v>
      </c>
      <c r="K263" s="1" t="s">
        <v>19</v>
      </c>
      <c r="L263" s="5" t="s">
        <v>627</v>
      </c>
      <c r="M263" s="4">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4">
        <v>53</v>
      </c>
      <c r="N265" s="1" t="str">
        <f>+Tabla15[[#This Row],[NOMBRE DE LA CAUSA 2017]]</f>
        <v>ILEGALIDAD DEL ACTO ADMINISTRATIVO QUE NO ADJUDICA UN BIEN INMUEBLE</v>
      </c>
    </row>
    <row r="266" spans="1:14" ht="15" customHeight="1" x14ac:dyDescent="0.25">
      <c r="A266" s="1">
        <f>+Tabla15[[#This Row],[1]]</f>
        <v>264</v>
      </c>
      <c r="B266" s="5" t="s">
        <v>466</v>
      </c>
      <c r="C266" s="1">
        <v>1</v>
      </c>
      <c r="D266" s="1">
        <f>+IF(Tabla15[[#This Row],[NOMBRE DE LA CAUSA 2018]]=0,0,1)</f>
        <v>1</v>
      </c>
      <c r="E266" s="1">
        <f>+E265+Tabla15[[#This Row],[NOMBRE DE LA CAUSA 2019]]</f>
        <v>264</v>
      </c>
      <c r="F266" s="1">
        <f>+Tabla15[[#This Row],[0]]*Tabla15[[#This Row],[NOMBRE DE LA CAUSA 2019]]</f>
        <v>264</v>
      </c>
      <c r="G266" s="5" t="s">
        <v>17</v>
      </c>
      <c r="J266" s="1" t="s">
        <v>18</v>
      </c>
      <c r="K266" s="1" t="s">
        <v>19</v>
      </c>
      <c r="L266" s="5" t="s">
        <v>467</v>
      </c>
      <c r="M266" s="4">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741</v>
      </c>
      <c r="C272" s="1">
        <v>1</v>
      </c>
      <c r="D272" s="1">
        <f>+IF(Tabla15[[#This Row],[NOMBRE DE LA CAUSA 2018]]=0,0,1)</f>
        <v>1</v>
      </c>
      <c r="E272" s="1">
        <f>+E271+Tabla15[[#This Row],[NOMBRE DE LA CAUSA 2019]]</f>
        <v>270</v>
      </c>
      <c r="F272" s="1">
        <f>+Tabla15[[#This Row],[0]]*Tabla15[[#This Row],[NOMBRE DE LA CAUSA 2019]]</f>
        <v>270</v>
      </c>
      <c r="G272" s="5" t="s">
        <v>17</v>
      </c>
      <c r="J272" s="1" t="s">
        <v>18</v>
      </c>
      <c r="K272" s="5" t="s">
        <v>19</v>
      </c>
      <c r="L272" s="5" t="s">
        <v>742</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1476</v>
      </c>
      <c r="C273" s="1">
        <v>1</v>
      </c>
      <c r="D273" s="1">
        <f>+IF(Tabla15[[#This Row],[NOMBRE DE LA CAUSA 2018]]=0,0,1)</f>
        <v>1</v>
      </c>
      <c r="E273" s="1">
        <f>+E272+Tabla15[[#This Row],[NOMBRE DE LA CAUSA 2019]]</f>
        <v>271</v>
      </c>
      <c r="F273" s="1">
        <f>+Tabla15[[#This Row],[0]]*Tabla15[[#This Row],[NOMBRE DE LA CAUSA 2019]]</f>
        <v>271</v>
      </c>
      <c r="G273" s="1" t="s">
        <v>746</v>
      </c>
      <c r="I273" s="5" t="s">
        <v>473</v>
      </c>
      <c r="K273" s="5" t="s">
        <v>19</v>
      </c>
      <c r="L273" s="5" t="s">
        <v>1477</v>
      </c>
      <c r="M273" s="31">
        <v>2335</v>
      </c>
      <c r="N273" s="1" t="str">
        <f>+Tabla15[[#This Row],[NOMBRE DE LA CAUSA 2017]]</f>
        <v>ILEGALIDAD DEL ACTO ADMINISTRATIVO QUE PROFIERE LIQUIDACION OFICIAL DE CORRECCION EN ADUANAS</v>
      </c>
    </row>
    <row r="274" spans="1:14" ht="15" customHeight="1" x14ac:dyDescent="0.25">
      <c r="A274" s="1">
        <f>+Tabla15[[#This Row],[1]]</f>
        <v>272</v>
      </c>
      <c r="B274" s="5" t="s">
        <v>637</v>
      </c>
      <c r="C274" s="1">
        <v>1</v>
      </c>
      <c r="D274" s="1">
        <f>+IF(Tabla15[[#This Row],[NOMBRE DE LA CAUSA 2018]]=0,0,1)</f>
        <v>1</v>
      </c>
      <c r="E274" s="1">
        <f>+E273+Tabla15[[#This Row],[NOMBRE DE LA CAUSA 2019]]</f>
        <v>272</v>
      </c>
      <c r="F274" s="1">
        <f>+Tabla15[[#This Row],[0]]*Tabla15[[#This Row],[NOMBRE DE LA CAUSA 2019]]</f>
        <v>272</v>
      </c>
      <c r="G274" s="5" t="s">
        <v>17</v>
      </c>
      <c r="I274" s="5" t="s">
        <v>473</v>
      </c>
      <c r="J274" s="1" t="s">
        <v>18</v>
      </c>
      <c r="K274" s="1" t="s">
        <v>19</v>
      </c>
      <c r="L274" s="5" t="s">
        <v>638</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1349</v>
      </c>
      <c r="C275" s="1">
        <v>1</v>
      </c>
      <c r="D275" s="1">
        <f>+IF(Tabla15[[#This Row],[NOMBRE DE LA CAUSA 2018]]=0,0,1)</f>
        <v>1</v>
      </c>
      <c r="E275" s="1">
        <f>+E274+Tabla15[[#This Row],[NOMBRE DE LA CAUSA 2019]]</f>
        <v>273</v>
      </c>
      <c r="F275" s="1">
        <f>+Tabla15[[#This Row],[0]]*Tabla15[[#This Row],[NOMBRE DE LA CAUSA 2019]]</f>
        <v>273</v>
      </c>
      <c r="G275" s="1" t="s">
        <v>746</v>
      </c>
      <c r="K275" s="5" t="s">
        <v>19</v>
      </c>
      <c r="L275" s="5" t="s">
        <v>1350</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1351</v>
      </c>
      <c r="C276" s="1">
        <v>1</v>
      </c>
      <c r="D276" s="1">
        <f>+IF(Tabla15[[#This Row],[NOMBRE DE LA CAUSA 2018]]=0,0,1)</f>
        <v>1</v>
      </c>
      <c r="E276" s="1">
        <f>+E275+Tabla15[[#This Row],[NOMBRE DE LA CAUSA 2019]]</f>
        <v>274</v>
      </c>
      <c r="F276" s="1">
        <f>+Tabla15[[#This Row],[0]]*Tabla15[[#This Row],[NOMBRE DE LA CAUSA 2019]]</f>
        <v>274</v>
      </c>
      <c r="G276" s="1" t="s">
        <v>746</v>
      </c>
      <c r="K276" s="5" t="s">
        <v>19</v>
      </c>
      <c r="L276" s="5" t="s">
        <v>1352</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1427</v>
      </c>
      <c r="C277" s="1">
        <v>1</v>
      </c>
      <c r="D277" s="1">
        <f>+IF(Tabla15[[#This Row],[NOMBRE DE LA CAUSA 2018]]=0,0,1)</f>
        <v>1</v>
      </c>
      <c r="E277" s="1">
        <f>+E276+Tabla15[[#This Row],[NOMBRE DE LA CAUSA 2019]]</f>
        <v>275</v>
      </c>
      <c r="F277" s="1">
        <f>+Tabla15[[#This Row],[0]]*Tabla15[[#This Row],[NOMBRE DE LA CAUSA 2019]]</f>
        <v>275</v>
      </c>
      <c r="G277" s="1" t="s">
        <v>746</v>
      </c>
      <c r="I277" s="5" t="s">
        <v>473</v>
      </c>
      <c r="K277" s="5" t="s">
        <v>19</v>
      </c>
      <c r="L277" s="5" t="s">
        <v>1428</v>
      </c>
      <c r="M277" s="31">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4">
        <v>428</v>
      </c>
      <c r="N278" s="1" t="str">
        <f>+Tabla15[[#This Row],[NOMBRE DE LA CAUSA 2017]]</f>
        <v>ILEGALIDAD DEL ACTO ADMINISTRATIVO QUE RECONOCE PENSION - ACCION DE LESIVIDAD</v>
      </c>
    </row>
    <row r="279" spans="1:14" ht="15" customHeight="1" x14ac:dyDescent="0.25">
      <c r="A279" s="1">
        <f>+Tabla15[[#This Row],[1]]</f>
        <v>277</v>
      </c>
      <c r="B279" s="5" t="s">
        <v>719</v>
      </c>
      <c r="C279" s="1">
        <v>1</v>
      </c>
      <c r="D279" s="1">
        <f>+IF(Tabla15[[#This Row],[NOMBRE DE LA CAUSA 2018]]=0,0,1)</f>
        <v>1</v>
      </c>
      <c r="E279" s="1">
        <f>+E278+Tabla15[[#This Row],[NOMBRE DE LA CAUSA 2019]]</f>
        <v>277</v>
      </c>
      <c r="F279" s="1">
        <f>+Tabla15[[#This Row],[0]]*Tabla15[[#This Row],[NOMBRE DE LA CAUSA 2019]]</f>
        <v>277</v>
      </c>
      <c r="G279" s="5" t="s">
        <v>17</v>
      </c>
      <c r="J279" s="1" t="s">
        <v>18</v>
      </c>
      <c r="K279" s="1" t="s">
        <v>19</v>
      </c>
      <c r="L279" s="5" t="s">
        <v>720</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1439</v>
      </c>
      <c r="C280" s="1">
        <v>1</v>
      </c>
      <c r="D280" s="1">
        <f>+IF(Tabla15[[#This Row],[NOMBRE DE LA CAUSA 2018]]=0,0,1)</f>
        <v>1</v>
      </c>
      <c r="E280" s="1">
        <f>+E279+Tabla15[[#This Row],[NOMBRE DE LA CAUSA 2019]]</f>
        <v>278</v>
      </c>
      <c r="F280" s="1">
        <f>+Tabla15[[#This Row],[0]]*Tabla15[[#This Row],[NOMBRE DE LA CAUSA 2019]]</f>
        <v>278</v>
      </c>
      <c r="G280" s="1" t="s">
        <v>746</v>
      </c>
      <c r="I280" s="5" t="s">
        <v>1434</v>
      </c>
      <c r="K280" s="5" t="s">
        <v>19</v>
      </c>
      <c r="L280" s="5" t="s">
        <v>1440</v>
      </c>
      <c r="M280" s="30">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1445</v>
      </c>
      <c r="C281" s="1">
        <v>1</v>
      </c>
      <c r="D281" s="1">
        <f>+IF(Tabla15[[#This Row],[NOMBRE DE LA CAUSA 2018]]=0,0,1)</f>
        <v>1</v>
      </c>
      <c r="E281" s="1">
        <f>+E280+Tabla15[[#This Row],[NOMBRE DE LA CAUSA 2019]]</f>
        <v>279</v>
      </c>
      <c r="F281" s="1">
        <f>+Tabla15[[#This Row],[0]]*Tabla15[[#This Row],[NOMBRE DE LA CAUSA 2019]]</f>
        <v>279</v>
      </c>
      <c r="G281" s="1" t="s">
        <v>746</v>
      </c>
      <c r="I281" s="5" t="s">
        <v>1434</v>
      </c>
      <c r="K281" s="5" t="s">
        <v>19</v>
      </c>
      <c r="L281" s="5" t="s">
        <v>1446</v>
      </c>
      <c r="M281" s="30">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4">
        <v>1</v>
      </c>
      <c r="N283" s="1" t="str">
        <f>+Tabla15[[#This Row],[NOMBRE DE LA CAUSA 2017]]</f>
        <v>ILEGALIDAD DEL ACTO ADMINISTRATIVO QUE REVOCA EL NOMBRAMIENTO DE FUNCIONARIO PUBLICO</v>
      </c>
    </row>
    <row r="284" spans="1:14" ht="15" customHeight="1" x14ac:dyDescent="0.25">
      <c r="A284" s="1">
        <f>+Tabla15[[#This Row],[1]]</f>
        <v>282</v>
      </c>
      <c r="B284" s="5" t="s">
        <v>328</v>
      </c>
      <c r="C284" s="1">
        <v>1</v>
      </c>
      <c r="D284" s="1">
        <f>+IF(Tabla15[[#This Row],[NOMBRE DE LA CAUSA 2018]]=0,0,1)</f>
        <v>1</v>
      </c>
      <c r="E284" s="1">
        <f>+E283+Tabla15[[#This Row],[NOMBRE DE LA CAUSA 2019]]</f>
        <v>282</v>
      </c>
      <c r="F284" s="1">
        <f>+Tabla15[[#This Row],[0]]*Tabla15[[#This Row],[NOMBRE DE LA CAUSA 2019]]</f>
        <v>282</v>
      </c>
      <c r="G284" s="5" t="s">
        <v>17</v>
      </c>
      <c r="J284" s="1" t="s">
        <v>18</v>
      </c>
      <c r="K284" s="1" t="s">
        <v>19</v>
      </c>
      <c r="L284" s="5" t="s">
        <v>329</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4">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4">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4">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4">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4">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5" t="s">
        <v>751</v>
      </c>
      <c r="M292" s="4">
        <v>2027</v>
      </c>
      <c r="N292" s="1" t="str">
        <f>+Tabla15[[#This Row],[NOMBRE DE LA CAUSA 2017]]</f>
        <v>INCUMPLIMIENTO DE LA OBLIGACION DE CONSTITUCION DE GARANTIAS CONTRACTUALES</v>
      </c>
    </row>
    <row r="293" spans="1:14" ht="15" customHeight="1" x14ac:dyDescent="0.25">
      <c r="A293" s="1">
        <f>+Tabla15[[#This Row],[1]]</f>
        <v>291</v>
      </c>
      <c r="B293" s="5" t="s">
        <v>481</v>
      </c>
      <c r="C293" s="1">
        <v>1</v>
      </c>
      <c r="D293" s="1">
        <f>+IF(Tabla15[[#This Row],[NOMBRE DE LA CAUSA 2018]]=0,0,1)</f>
        <v>1</v>
      </c>
      <c r="E293" s="1">
        <f>+E292+Tabla15[[#This Row],[NOMBRE DE LA CAUSA 2019]]</f>
        <v>291</v>
      </c>
      <c r="F293" s="1">
        <f>+Tabla15[[#This Row],[0]]*Tabla15[[#This Row],[NOMBRE DE LA CAUSA 2019]]</f>
        <v>291</v>
      </c>
      <c r="G293" s="5" t="s">
        <v>17</v>
      </c>
      <c r="J293" s="1" t="s">
        <v>18</v>
      </c>
      <c r="K293" s="1" t="s">
        <v>19</v>
      </c>
      <c r="L293" s="5" t="s">
        <v>482</v>
      </c>
      <c r="M293" s="4">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4">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4">
        <v>371</v>
      </c>
      <c r="N296" s="1" t="str">
        <f>+Tabla15[[#This Row],[NOMBRE DE LA CAUSA 2017]]</f>
        <v>INCUMPLIMIENTO DE NORMA JURIDICA</v>
      </c>
    </row>
    <row r="297" spans="1:14" ht="15" customHeight="1" x14ac:dyDescent="0.25">
      <c r="A297" s="1">
        <f>+Tabla15[[#This Row],[1]]</f>
        <v>295</v>
      </c>
      <c r="B297" s="5" t="s">
        <v>1375</v>
      </c>
      <c r="C297" s="1">
        <v>1</v>
      </c>
      <c r="D297" s="1">
        <f>+IF(Tabla15[[#This Row],[NOMBRE DE LA CAUSA 2018]]=0,0,1)</f>
        <v>1</v>
      </c>
      <c r="E297" s="1">
        <f>+E296+Tabla15[[#This Row],[NOMBRE DE LA CAUSA 2019]]</f>
        <v>295</v>
      </c>
      <c r="F297" s="1">
        <f>+Tabla15[[#This Row],[0]]*Tabla15[[#This Row],[NOMBRE DE LA CAUSA 2019]]</f>
        <v>295</v>
      </c>
      <c r="G297" s="1" t="s">
        <v>746</v>
      </c>
      <c r="K297" s="5" t="s">
        <v>19</v>
      </c>
      <c r="L297" s="5" t="s">
        <v>1376</v>
      </c>
      <c r="M297" s="4">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4">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4">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4">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4">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4">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4">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4">
        <v>172</v>
      </c>
      <c r="N306" s="1" t="str">
        <f>+Tabla15[[#This Row],[NOMBRE DE LA CAUSA 2017]]</f>
        <v>INCUMPLIMIENTO DEL DEBER DE LIQUIDAR EL CONTRATO</v>
      </c>
    </row>
    <row r="307" spans="1:14" ht="15" customHeight="1" x14ac:dyDescent="0.25">
      <c r="A307" s="1">
        <f>+Tabla15[[#This Row],[1]]</f>
        <v>305</v>
      </c>
      <c r="B307" s="5" t="s">
        <v>1400</v>
      </c>
      <c r="C307" s="1">
        <v>1</v>
      </c>
      <c r="D307" s="1">
        <f>+IF(Tabla15[[#This Row],[NOMBRE DE LA CAUSA 2018]]=0,0,1)</f>
        <v>1</v>
      </c>
      <c r="E307" s="1">
        <f>+E306+Tabla15[[#This Row],[NOMBRE DE LA CAUSA 2019]]</f>
        <v>305</v>
      </c>
      <c r="F307" s="1">
        <f>+Tabla15[[#This Row],[0]]*Tabla15[[#This Row],[NOMBRE DE LA CAUSA 2019]]</f>
        <v>305</v>
      </c>
      <c r="G307" s="1" t="s">
        <v>746</v>
      </c>
      <c r="I307" s="5" t="s">
        <v>1384</v>
      </c>
      <c r="K307" s="5" t="s">
        <v>19</v>
      </c>
      <c r="L307" s="5" t="s">
        <v>1401</v>
      </c>
      <c r="M307" s="4">
        <v>2317</v>
      </c>
      <c r="N307" s="1" t="str">
        <f>+Tabla15[[#This Row],[NOMBRE DE LA CAUSA 2017]]</f>
        <v>INCUMPLIMIENTO DEL DEBER DE PROTECCION A LA HONRA Y BUEN NOMBRE</v>
      </c>
    </row>
    <row r="308" spans="1:14" ht="15" customHeight="1" x14ac:dyDescent="0.25">
      <c r="A308" s="1">
        <f>+Tabla15[[#This Row],[1]]</f>
        <v>306</v>
      </c>
      <c r="B308" s="5" t="s">
        <v>1377</v>
      </c>
      <c r="C308" s="1">
        <v>1</v>
      </c>
      <c r="D308" s="1">
        <f>+IF(Tabla15[[#This Row],[NOMBRE DE LA CAUSA 2018]]=0,0,1)</f>
        <v>1</v>
      </c>
      <c r="E308" s="1">
        <f>+E307+Tabla15[[#This Row],[NOMBRE DE LA CAUSA 2019]]</f>
        <v>306</v>
      </c>
      <c r="F308" s="1">
        <f>+Tabla15[[#This Row],[0]]*Tabla15[[#This Row],[NOMBRE DE LA CAUSA 2019]]</f>
        <v>306</v>
      </c>
      <c r="G308" s="1" t="s">
        <v>746</v>
      </c>
      <c r="K308" s="5" t="s">
        <v>19</v>
      </c>
      <c r="L308" s="5" t="s">
        <v>1378</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4">
        <v>376</v>
      </c>
      <c r="N309" s="1" t="str">
        <f>+Tabla15[[#This Row],[NOMBRE DE LA CAUSA 2017]]</f>
        <v>INCUMPLIMIENTO EN EL DEBER DE SEGURIDAD Y PREVENCION DE DESASTRES</v>
      </c>
    </row>
    <row r="310" spans="1:14" ht="15" customHeight="1" x14ac:dyDescent="0.25">
      <c r="A310" s="1">
        <f>+Tabla15[[#This Row],[1]]</f>
        <v>308</v>
      </c>
      <c r="B310" s="5"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5" t="s">
        <v>305</v>
      </c>
      <c r="M310" s="4">
        <v>481</v>
      </c>
      <c r="N310" s="1" t="str">
        <f>+Tabla15[[#This Row],[NOMBRE DE LA CAUSA 2017]]</f>
        <v>INCUMPLIMIENTO EN EL PAGO DE APORTES AL SISTEMA DE SEGURIDAD SOCIAL INTEGRAL</v>
      </c>
    </row>
    <row r="311" spans="1:14" ht="15" customHeight="1" x14ac:dyDescent="0.25">
      <c r="A311" s="1">
        <f>+Tabla15[[#This Row],[1]]</f>
        <v>309</v>
      </c>
      <c r="B311" s="5" t="s">
        <v>336</v>
      </c>
      <c r="C311" s="1">
        <v>1</v>
      </c>
      <c r="D311" s="1">
        <f>+IF(Tabla15[[#This Row],[NOMBRE DE LA CAUSA 2018]]=0,0,1)</f>
        <v>1</v>
      </c>
      <c r="E311" s="1">
        <f>+E310+Tabla15[[#This Row],[NOMBRE DE LA CAUSA 2019]]</f>
        <v>309</v>
      </c>
      <c r="F311" s="1">
        <f>+Tabla15[[#This Row],[0]]*Tabla15[[#This Row],[NOMBRE DE LA CAUSA 2019]]</f>
        <v>309</v>
      </c>
      <c r="G311" s="5" t="s">
        <v>17</v>
      </c>
      <c r="J311" s="1" t="s">
        <v>18</v>
      </c>
      <c r="K311" s="1" t="s">
        <v>19</v>
      </c>
      <c r="L311" s="5" t="s">
        <v>337</v>
      </c>
      <c r="M311" s="4">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4">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4">
        <v>632</v>
      </c>
      <c r="N313" s="1" t="str">
        <f>+Tabla15[[#This Row],[NOMBRE DE LA CAUSA 2017]]</f>
        <v>INCUMPLIMIENTO EN EL PAGO DE AUXILIO DE CESANTIAS</v>
      </c>
    </row>
    <row r="314" spans="1:14" ht="15" customHeight="1" x14ac:dyDescent="0.25">
      <c r="A314" s="1">
        <f>+Tabla15[[#This Row],[1]]</f>
        <v>312</v>
      </c>
      <c r="B314" s="5"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5" t="s">
        <v>19</v>
      </c>
      <c r="L314" s="5" t="s">
        <v>1374</v>
      </c>
      <c r="M314" s="4">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4">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5" t="s">
        <v>1283</v>
      </c>
      <c r="M316" s="4">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4">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4">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4">
        <v>2217</v>
      </c>
      <c r="N319" s="1" t="str">
        <f>+Tabla15[[#This Row],[NOMBRE DE LA CAUSA 2017]]</f>
        <v>INCUMPLIMIENTO EN EL PAGO DE INCREMENTO DE PENSION DE VEJEZ</v>
      </c>
    </row>
    <row r="320" spans="1:14" ht="15" customHeight="1" x14ac:dyDescent="0.25">
      <c r="A320" s="1">
        <f>+Tabla15[[#This Row],[1]]</f>
        <v>318</v>
      </c>
      <c r="B320" s="5" t="s">
        <v>1398</v>
      </c>
      <c r="C320" s="1">
        <v>1</v>
      </c>
      <c r="D320" s="1">
        <f>+IF(Tabla15[[#This Row],[NOMBRE DE LA CAUSA 2018]]=0,0,1)</f>
        <v>1</v>
      </c>
      <c r="E320" s="1">
        <f>+E319+Tabla15[[#This Row],[NOMBRE DE LA CAUSA 2019]]</f>
        <v>318</v>
      </c>
      <c r="F320" s="1">
        <f>+Tabla15[[#This Row],[0]]*Tabla15[[#This Row],[NOMBRE DE LA CAUSA 2019]]</f>
        <v>318</v>
      </c>
      <c r="G320" s="1" t="s">
        <v>746</v>
      </c>
      <c r="K320" s="5" t="s">
        <v>19</v>
      </c>
      <c r="L320" s="5" t="s">
        <v>1399</v>
      </c>
      <c r="M320" s="4">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4">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4">
        <v>2283</v>
      </c>
      <c r="N322" s="1" t="str">
        <f>+Tabla15[[#This Row],[NOMBRE DE LA CAUSA 2017]]</f>
        <v>INCUMPLIMIENTO EN EL PAGO DE INDEMNIZACION POR MUERTE EN ACCIDENTE DE TRABAJO</v>
      </c>
    </row>
    <row r="323" spans="1:14" ht="15" customHeight="1" x14ac:dyDescent="0.25">
      <c r="A323" s="1">
        <f>+Tabla15[[#This Row],[1]]</f>
        <v>321</v>
      </c>
      <c r="B323" s="5" t="s">
        <v>1456</v>
      </c>
      <c r="C323" s="1">
        <v>1</v>
      </c>
      <c r="D323" s="1">
        <f>+IF(Tabla15[[#This Row],[NOMBRE DE LA CAUSA 2018]]=0,0,1)</f>
        <v>1</v>
      </c>
      <c r="E323" s="1">
        <f>+E322+Tabla15[[#This Row],[NOMBRE DE LA CAUSA 2019]]</f>
        <v>321</v>
      </c>
      <c r="F323" s="1">
        <f>+Tabla15[[#This Row],[0]]*Tabla15[[#This Row],[NOMBRE DE LA CAUSA 2019]]</f>
        <v>321</v>
      </c>
      <c r="G323" s="1" t="s">
        <v>746</v>
      </c>
      <c r="I323" s="5" t="s">
        <v>1450</v>
      </c>
      <c r="K323" s="5" t="s">
        <v>19</v>
      </c>
      <c r="L323" s="5" t="s">
        <v>1457</v>
      </c>
      <c r="M323" s="30">
        <v>2348</v>
      </c>
      <c r="N323" s="1" t="str">
        <f>+Tabla15[[#This Row],[NOMBRE DE LA CAUSA 2017]]</f>
        <v>INCUMPLIMIENTO EN EL PAGO DE INDEMNIZACION SUSTITUTIVA DE PENSION DE SOBREVIVIENTES</v>
      </c>
    </row>
    <row r="324" spans="1:14" ht="15" customHeight="1" x14ac:dyDescent="0.25">
      <c r="A324" s="1">
        <f>+Tabla15[[#This Row],[1]]</f>
        <v>322</v>
      </c>
      <c r="B324" s="5" t="s">
        <v>1449</v>
      </c>
      <c r="C324" s="1">
        <v>1</v>
      </c>
      <c r="D324" s="1">
        <f>+IF(Tabla15[[#This Row],[NOMBRE DE LA CAUSA 2018]]=0,0,1)</f>
        <v>1</v>
      </c>
      <c r="E324" s="1">
        <f>+E323+Tabla15[[#This Row],[NOMBRE DE LA CAUSA 2019]]</f>
        <v>322</v>
      </c>
      <c r="F324" s="1">
        <f>+Tabla15[[#This Row],[0]]*Tabla15[[#This Row],[NOMBRE DE LA CAUSA 2019]]</f>
        <v>322</v>
      </c>
      <c r="G324" s="1" t="s">
        <v>746</v>
      </c>
      <c r="I324" s="5" t="s">
        <v>1450</v>
      </c>
      <c r="K324" s="5" t="s">
        <v>19</v>
      </c>
      <c r="L324" s="5" t="s">
        <v>1451</v>
      </c>
      <c r="M324" s="30">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4">
        <v>547</v>
      </c>
      <c r="N325" s="1" t="str">
        <f>+Tabla15[[#This Row],[NOMBRE DE LA CAUSA 2017]]</f>
        <v>INCUMPLIMIENTO EN EL PAGO DE INTERESES SOBRE EL AUXILIO DE CESANTIA</v>
      </c>
    </row>
    <row r="326" spans="1:14" ht="15" customHeight="1" x14ac:dyDescent="0.25">
      <c r="A326" s="1">
        <f>+Tabla15[[#This Row],[1]]</f>
        <v>324</v>
      </c>
      <c r="B326" s="5"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4">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4">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4">
        <v>2228</v>
      </c>
      <c r="N329" s="1" t="str">
        <f>+Tabla15[[#This Row],[NOMBRE DE LA CAUSA 2017]]</f>
        <v>INCUMPLIMIENTO EN EL PAGO DE LA INDEXACION Y REAJUSTE DE LA PENSION DE VEJEZ</v>
      </c>
    </row>
    <row r="330" spans="1:14" ht="15" customHeight="1" x14ac:dyDescent="0.25">
      <c r="A330" s="1">
        <f>+Tabla15[[#This Row],[1]]</f>
        <v>328</v>
      </c>
      <c r="B330" s="5" t="s">
        <v>1466</v>
      </c>
      <c r="C330" s="1">
        <v>1</v>
      </c>
      <c r="D330" s="1">
        <f>+IF(Tabla15[[#This Row],[NOMBRE DE LA CAUSA 2018]]=0,0,1)</f>
        <v>1</v>
      </c>
      <c r="E330" s="1">
        <f>+E329+Tabla15[[#This Row],[NOMBRE DE LA CAUSA 2019]]</f>
        <v>328</v>
      </c>
      <c r="F330" s="1">
        <f>+Tabla15[[#This Row],[0]]*Tabla15[[#This Row],[NOMBRE DE LA CAUSA 2019]]</f>
        <v>328</v>
      </c>
      <c r="G330" s="1" t="s">
        <v>746</v>
      </c>
      <c r="I330" s="5" t="s">
        <v>1450</v>
      </c>
      <c r="K330" s="5" t="s">
        <v>19</v>
      </c>
      <c r="L330" s="5" t="s">
        <v>1467</v>
      </c>
      <c r="M330" s="30">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5" t="s">
        <v>179</v>
      </c>
      <c r="M331" s="4">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4">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4">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4">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4">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5" t="s">
        <v>19</v>
      </c>
      <c r="L336" s="1" t="s">
        <v>1218</v>
      </c>
      <c r="M336" s="4">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5" t="s">
        <v>19</v>
      </c>
      <c r="L337" s="5" t="s">
        <v>1393</v>
      </c>
      <c r="M337" s="4">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6"/>
      <c r="J338" s="1" t="s">
        <v>18</v>
      </c>
      <c r="K338" s="1" t="s">
        <v>19</v>
      </c>
      <c r="L338" s="1" t="s">
        <v>255</v>
      </c>
      <c r="M338" s="4">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7" t="s">
        <v>1252</v>
      </c>
      <c r="M339" s="4">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4">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4">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4">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4">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4">
        <v>2233</v>
      </c>
      <c r="N344" s="1" t="str">
        <f>+Tabla15[[#This Row],[NOMBRE DE LA CAUSA 2017]]</f>
        <v>INCUMPLIMIENTO EN EL PAGO DE REAJUSTE DE LA PENSION POR LEY 4 DE 1992</v>
      </c>
    </row>
    <row r="345" spans="1:14" ht="15" customHeight="1" x14ac:dyDescent="0.25">
      <c r="A345" s="1">
        <f>+Tabla15[[#This Row],[1]]</f>
        <v>343</v>
      </c>
      <c r="B345" s="5" t="s">
        <v>1332</v>
      </c>
      <c r="C345" s="1">
        <v>1</v>
      </c>
      <c r="D345" s="1">
        <f>+IF(Tabla15[[#This Row],[NOMBRE DE LA CAUSA 2018]]=0,0,1)</f>
        <v>1</v>
      </c>
      <c r="E345" s="1">
        <f>+E344+Tabla15[[#This Row],[NOMBRE DE LA CAUSA 2019]]</f>
        <v>343</v>
      </c>
      <c r="F345" s="1">
        <f>+Tabla15[[#This Row],[0]]*Tabla15[[#This Row],[NOMBRE DE LA CAUSA 2019]]</f>
        <v>343</v>
      </c>
      <c r="G345" s="1" t="s">
        <v>746</v>
      </c>
      <c r="K345" s="5" t="s">
        <v>19</v>
      </c>
      <c r="L345" s="5" t="s">
        <v>1333</v>
      </c>
      <c r="M345" s="4">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4">
        <v>2224</v>
      </c>
      <c r="N346" s="1" t="str">
        <f>+Tabla15[[#This Row],[NOMBRE DE LA CAUSA 2017]]</f>
        <v>INCUMPLIMIENTO EN EL PAGO DE RETROACTIVO DE PENSION DE INVALIDEZ</v>
      </c>
    </row>
    <row r="347" spans="1:14" ht="15" customHeight="1" x14ac:dyDescent="0.25">
      <c r="A347" s="1">
        <f>+Tabla15[[#This Row],[1]]</f>
        <v>345</v>
      </c>
      <c r="B347" s="5" t="s">
        <v>1462</v>
      </c>
      <c r="C347" s="1">
        <v>1</v>
      </c>
      <c r="D347" s="1">
        <f>+IF(Tabla15[[#This Row],[NOMBRE DE LA CAUSA 2018]]=0,0,1)</f>
        <v>1</v>
      </c>
      <c r="E347" s="1">
        <f>+E346+Tabla15[[#This Row],[NOMBRE DE LA CAUSA 2019]]</f>
        <v>345</v>
      </c>
      <c r="F347" s="1">
        <f>+Tabla15[[#This Row],[0]]*Tabla15[[#This Row],[NOMBRE DE LA CAUSA 2019]]</f>
        <v>345</v>
      </c>
      <c r="G347" s="1" t="s">
        <v>746</v>
      </c>
      <c r="I347" s="5" t="s">
        <v>1450</v>
      </c>
      <c r="K347" s="5" t="s">
        <v>19</v>
      </c>
      <c r="L347" s="5" t="s">
        <v>1463</v>
      </c>
      <c r="M347" s="30">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4">
        <v>2223</v>
      </c>
      <c r="N348" s="1" t="str">
        <f>+Tabla15[[#This Row],[NOMBRE DE LA CAUSA 2017]]</f>
        <v>INCUMPLIMIENTO EN EL PAGO DE RETROACTIVO DE PENSION DE VEJEZ</v>
      </c>
    </row>
    <row r="349" spans="1:14" ht="15" customHeight="1" x14ac:dyDescent="0.25">
      <c r="A349" s="1">
        <f>+Tabla15[[#This Row],[1]]</f>
        <v>347</v>
      </c>
      <c r="B349" s="5" t="s">
        <v>1472</v>
      </c>
      <c r="C349" s="1">
        <v>1</v>
      </c>
      <c r="D349" s="1">
        <f>+IF(Tabla15[[#This Row],[NOMBRE DE LA CAUSA 2018]]=0,0,1)</f>
        <v>1</v>
      </c>
      <c r="E349" s="1">
        <f>+E348+Tabla15[[#This Row],[NOMBRE DE LA CAUSA 2019]]</f>
        <v>347</v>
      </c>
      <c r="F349" s="1">
        <f>+Tabla15[[#This Row],[0]]*Tabla15[[#This Row],[NOMBRE DE LA CAUSA 2019]]</f>
        <v>347</v>
      </c>
      <c r="G349" s="1" t="s">
        <v>746</v>
      </c>
      <c r="I349" s="5" t="s">
        <v>1450</v>
      </c>
      <c r="K349" s="5" t="s">
        <v>19</v>
      </c>
      <c r="L349" s="5" t="s">
        <v>1473</v>
      </c>
      <c r="M349" s="30">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4">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5" t="s">
        <v>159</v>
      </c>
      <c r="M351" s="4">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4">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4">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4">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4">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4">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4">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4">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6"/>
      <c r="J360" s="1" t="s">
        <v>18</v>
      </c>
      <c r="K360" s="1" t="s">
        <v>19</v>
      </c>
      <c r="L360" s="1" t="s">
        <v>175</v>
      </c>
      <c r="M360" s="4">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4">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4">
        <v>281</v>
      </c>
      <c r="N362" s="1" t="str">
        <f>+Tabla15[[#This Row],[NOMBRE DE LA CAUSA 2017]]</f>
        <v>INDEBIDA ADECUACION FISICA DE CONSTRUCCIONES PARA PERSONAS CON ALGUNA DISCAPACIDAD</v>
      </c>
    </row>
    <row r="363" spans="1:14" ht="15" customHeight="1" x14ac:dyDescent="0.25">
      <c r="A363" s="1">
        <f>+Tabla15[[#This Row],[1]]</f>
        <v>361</v>
      </c>
      <c r="B363" t="s">
        <v>396</v>
      </c>
      <c r="C363" s="1">
        <v>1</v>
      </c>
      <c r="D363" s="1">
        <f>+IF(Tabla15[[#This Row],[NOMBRE DE LA CAUSA 2018]]=0,0,1)</f>
        <v>1</v>
      </c>
      <c r="E363" s="1">
        <f>+E362+Tabla15[[#This Row],[NOMBRE DE LA CAUSA 2019]]</f>
        <v>361</v>
      </c>
      <c r="F363" s="1">
        <f>+Tabla15[[#This Row],[0]]*Tabla15[[#This Row],[NOMBRE DE LA CAUSA 2019]]</f>
        <v>361</v>
      </c>
      <c r="G363" s="5" t="s">
        <v>17</v>
      </c>
      <c r="H363" s="6"/>
      <c r="I363" s="6"/>
      <c r="J363" s="1" t="s">
        <v>18</v>
      </c>
      <c r="K363" s="27" t="s">
        <v>19</v>
      </c>
      <c r="L363" s="11" t="s">
        <v>397</v>
      </c>
      <c r="M363" s="4">
        <v>782</v>
      </c>
      <c r="N363" s="1" t="str">
        <f>+Tabla15[[#This Row],[NOMBRE DE LA CAUSA 2017]]</f>
        <v>INDEBIDA CONSTITUCION DE SINDICATO</v>
      </c>
    </row>
    <row r="364" spans="1:14" ht="15" customHeight="1" x14ac:dyDescent="0.25">
      <c r="A364" s="1">
        <f>+Tabla15[[#This Row],[1]]</f>
        <v>362</v>
      </c>
      <c r="B364" s="6" t="s">
        <v>190</v>
      </c>
      <c r="C364" s="1">
        <v>1</v>
      </c>
      <c r="D364" s="1">
        <f>+IF(Tabla15[[#This Row],[NOMBRE DE LA CAUSA 2018]]=0,0,1)</f>
        <v>1</v>
      </c>
      <c r="E364" s="1">
        <f>+E363+Tabla15[[#This Row],[NOMBRE DE LA CAUSA 2019]]</f>
        <v>362</v>
      </c>
      <c r="F364" s="1">
        <f>+Tabla15[[#This Row],[0]]*Tabla15[[#This Row],[NOMBRE DE LA CAUSA 2019]]</f>
        <v>362</v>
      </c>
      <c r="G364" s="1" t="s">
        <v>17</v>
      </c>
      <c r="H364" s="6"/>
      <c r="I364" s="6"/>
      <c r="J364" s="1" t="s">
        <v>18</v>
      </c>
      <c r="K364" s="27" t="s">
        <v>19</v>
      </c>
      <c r="L364" s="1" t="s">
        <v>191</v>
      </c>
      <c r="M364" s="4">
        <v>314</v>
      </c>
      <c r="N364" s="1" t="str">
        <f>+Tabla15[[#This Row],[NOMBRE DE LA CAUSA 2017]]</f>
        <v>INDEBIDA INCORPORACION DE CONSCRIPTOS</v>
      </c>
    </row>
    <row r="365" spans="1:14" ht="15" customHeight="1" x14ac:dyDescent="0.25">
      <c r="A365" s="1">
        <f>+Tabla15[[#This Row],[1]]</f>
        <v>363</v>
      </c>
      <c r="B365" s="8" t="s">
        <v>1433</v>
      </c>
      <c r="C365" s="1">
        <v>1</v>
      </c>
      <c r="D365" s="1">
        <f>+IF(Tabla15[[#This Row],[NOMBRE DE LA CAUSA 2018]]=0,0,1)</f>
        <v>1</v>
      </c>
      <c r="E365" s="1">
        <f>+E364+Tabla15[[#This Row],[NOMBRE DE LA CAUSA 2019]]</f>
        <v>363</v>
      </c>
      <c r="F365" s="1">
        <f>+Tabla15[[#This Row],[0]]*Tabla15[[#This Row],[NOMBRE DE LA CAUSA 2019]]</f>
        <v>363</v>
      </c>
      <c r="G365" s="6" t="s">
        <v>746</v>
      </c>
      <c r="H365" s="6"/>
      <c r="I365" s="8" t="s">
        <v>1434</v>
      </c>
      <c r="K365" s="8" t="s">
        <v>19</v>
      </c>
      <c r="L365" s="10" t="s">
        <v>1435</v>
      </c>
      <c r="M365" s="30">
        <v>2338</v>
      </c>
      <c r="N365" s="1" t="str">
        <f>+Tabla15[[#This Row],[NOMBRE DE LA CAUSA 2017]]</f>
        <v>INDEBIDA INSCRIPCION EN EL REGISTRO MERCANTIL</v>
      </c>
    </row>
    <row r="366" spans="1:14" ht="15" customHeight="1" x14ac:dyDescent="0.25">
      <c r="A366" s="1">
        <f>+Tabla15[[#This Row],[1]]</f>
        <v>364</v>
      </c>
      <c r="B366" s="6" t="s">
        <v>406</v>
      </c>
      <c r="C366" s="1">
        <v>1</v>
      </c>
      <c r="D366" s="1">
        <f>+IF(Tabla15[[#This Row],[NOMBRE DE LA CAUSA 2018]]=0,0,1)</f>
        <v>1</v>
      </c>
      <c r="E366" s="1">
        <f>+E365+Tabla15[[#This Row],[NOMBRE DE LA CAUSA 2019]]</f>
        <v>364</v>
      </c>
      <c r="F366" s="1">
        <f>+Tabla15[[#This Row],[0]]*Tabla15[[#This Row],[NOMBRE DE LA CAUSA 2019]]</f>
        <v>364</v>
      </c>
      <c r="G366" s="6" t="s">
        <v>17</v>
      </c>
      <c r="H366" s="6"/>
      <c r="I366" s="6"/>
      <c r="J366" s="6" t="s">
        <v>18</v>
      </c>
      <c r="K366" s="6" t="s">
        <v>19</v>
      </c>
      <c r="L366" s="7" t="s">
        <v>407</v>
      </c>
      <c r="M366" s="4">
        <v>789</v>
      </c>
      <c r="N366" s="1" t="str">
        <f>+Tabla15[[#This Row],[NOMBRE DE LA CAUSA 2017]]</f>
        <v>INDEBIDA LIQUIDACION DE ASIGNACION DE RETIRO</v>
      </c>
    </row>
    <row r="367" spans="1:14" ht="15" customHeight="1" x14ac:dyDescent="0.25">
      <c r="A367" s="1">
        <f>+Tabla15[[#This Row],[1]]</f>
        <v>365</v>
      </c>
      <c r="B367" s="6" t="s">
        <v>44</v>
      </c>
      <c r="C367" s="1">
        <v>1</v>
      </c>
      <c r="D367" s="1">
        <f>+IF(Tabla15[[#This Row],[NOMBRE DE LA CAUSA 2018]]=0,0,1)</f>
        <v>1</v>
      </c>
      <c r="E367" s="1">
        <f>+E366+Tabla15[[#This Row],[NOMBRE DE LA CAUSA 2019]]</f>
        <v>365</v>
      </c>
      <c r="F367" s="1">
        <f>+Tabla15[[#This Row],[0]]*Tabla15[[#This Row],[NOMBRE DE LA CAUSA 2019]]</f>
        <v>365</v>
      </c>
      <c r="G367" s="6" t="s">
        <v>17</v>
      </c>
      <c r="H367" s="6"/>
      <c r="I367" s="6"/>
      <c r="J367" s="6" t="s">
        <v>18</v>
      </c>
      <c r="K367" s="6" t="s">
        <v>19</v>
      </c>
      <c r="L367" s="7" t="s">
        <v>45</v>
      </c>
      <c r="M367" s="4">
        <v>41</v>
      </c>
      <c r="N367" s="1" t="str">
        <f>+Tabla15[[#This Row],[NOMBRE DE LA CAUSA 2017]]</f>
        <v>INDEBIDA LIQUIDACION DE BONO PENSIONAL</v>
      </c>
    </row>
    <row r="368" spans="1:14" ht="15" customHeight="1" x14ac:dyDescent="0.25">
      <c r="A368" s="1">
        <f>+Tabla15[[#This Row],[1]]</f>
        <v>366</v>
      </c>
      <c r="B368" s="6" t="s">
        <v>404</v>
      </c>
      <c r="C368" s="1">
        <v>1</v>
      </c>
      <c r="D368" s="1">
        <f>+IF(Tabla15[[#This Row],[NOMBRE DE LA CAUSA 2018]]=0,0,1)</f>
        <v>1</v>
      </c>
      <c r="E368" s="1">
        <f>+E367+Tabla15[[#This Row],[NOMBRE DE LA CAUSA 2019]]</f>
        <v>366</v>
      </c>
      <c r="F368" s="1">
        <f>+Tabla15[[#This Row],[0]]*Tabla15[[#This Row],[NOMBRE DE LA CAUSA 2019]]</f>
        <v>366</v>
      </c>
      <c r="G368" s="6" t="s">
        <v>17</v>
      </c>
      <c r="H368" s="6"/>
      <c r="I368" s="6"/>
      <c r="J368" s="6" t="s">
        <v>18</v>
      </c>
      <c r="K368" s="6" t="s">
        <v>19</v>
      </c>
      <c r="L368" s="7" t="s">
        <v>405</v>
      </c>
      <c r="M368" s="4">
        <v>786</v>
      </c>
      <c r="N368" s="1" t="str">
        <f>+Tabla15[[#This Row],[NOMBRE DE LA CAUSA 2017]]</f>
        <v>INDEBIDA LIQUIDACION DE CUOTA PARTE PENSIONAL</v>
      </c>
    </row>
    <row r="369" spans="1:14" ht="15" customHeight="1" x14ac:dyDescent="0.25">
      <c r="A369" s="1">
        <f>+Tabla15[[#This Row],[1]]</f>
        <v>367</v>
      </c>
      <c r="B369" s="8" t="s">
        <v>1371</v>
      </c>
      <c r="C369" s="1">
        <v>1</v>
      </c>
      <c r="D369" s="1">
        <f>+IF(Tabla15[[#This Row],[NOMBRE DE LA CAUSA 2018]]=0,0,1)</f>
        <v>1</v>
      </c>
      <c r="E369" s="1">
        <f>+E368+Tabla15[[#This Row],[NOMBRE DE LA CAUSA 2019]]</f>
        <v>367</v>
      </c>
      <c r="F369" s="1">
        <f>+Tabla15[[#This Row],[0]]*Tabla15[[#This Row],[NOMBRE DE LA CAUSA 2019]]</f>
        <v>367</v>
      </c>
      <c r="G369" s="6" t="s">
        <v>753</v>
      </c>
      <c r="H369" s="6" t="s">
        <v>1369</v>
      </c>
      <c r="I369" s="6"/>
      <c r="J369" s="6"/>
      <c r="K369" s="8" t="s">
        <v>19</v>
      </c>
      <c r="L369" s="10" t="s">
        <v>1372</v>
      </c>
      <c r="M369" s="4">
        <v>2304</v>
      </c>
      <c r="N369" s="1" t="str">
        <f>+Tabla15[[#This Row],[NOMBRE DE LA CAUSA 2017]]</f>
        <v>INDEBIDA LIQUIDACION DE DE COSTO ACUMULADO DE ASCENSOS EN EL ESCALAFON DOCENTE</v>
      </c>
    </row>
    <row r="370" spans="1:14" ht="15" customHeight="1" x14ac:dyDescent="0.25">
      <c r="A370" s="1">
        <f>+Tabla15[[#This Row],[1]]</f>
        <v>368</v>
      </c>
      <c r="B370" s="6" t="s">
        <v>1280</v>
      </c>
      <c r="C370" s="1">
        <v>1</v>
      </c>
      <c r="D370" s="1">
        <f>+IF(Tabla15[[#This Row],[NOMBRE DE LA CAUSA 2018]]=0,0,1)</f>
        <v>1</v>
      </c>
      <c r="E370" s="1">
        <f>+E369+Tabla15[[#This Row],[NOMBRE DE LA CAUSA 2019]]</f>
        <v>368</v>
      </c>
      <c r="F370" s="1">
        <f>+Tabla15[[#This Row],[0]]*Tabla15[[#This Row],[NOMBRE DE LA CAUSA 2019]]</f>
        <v>368</v>
      </c>
      <c r="G370" s="6" t="s">
        <v>753</v>
      </c>
      <c r="H370" s="6" t="s">
        <v>1278</v>
      </c>
      <c r="I370" s="6"/>
      <c r="J370" s="6"/>
      <c r="K370" s="6" t="s">
        <v>19</v>
      </c>
      <c r="L370" s="7" t="s">
        <v>1281</v>
      </c>
      <c r="M370" s="4">
        <v>2263</v>
      </c>
      <c r="N370" s="1" t="str">
        <f>+Tabla15[[#This Row],[NOMBRE DE LA CAUSA 2017]]</f>
        <v>INDEBIDA LIQUIDACION DE HONORARIOS</v>
      </c>
    </row>
    <row r="371" spans="1:14" ht="15" customHeight="1" x14ac:dyDescent="0.25">
      <c r="A371" s="1">
        <f>+Tabla15[[#This Row],[1]]</f>
        <v>369</v>
      </c>
      <c r="B371" s="6" t="s">
        <v>1176</v>
      </c>
      <c r="C371" s="1">
        <v>1</v>
      </c>
      <c r="D371" s="1">
        <f>+IF(Tabla15[[#This Row],[NOMBRE DE LA CAUSA 2018]]=0,0,1)</f>
        <v>1</v>
      </c>
      <c r="E371" s="1">
        <f>+E370+Tabla15[[#This Row],[NOMBRE DE LA CAUSA 2019]]</f>
        <v>369</v>
      </c>
      <c r="F371" s="1">
        <f>+Tabla15[[#This Row],[0]]*Tabla15[[#This Row],[NOMBRE DE LA CAUSA 2019]]</f>
        <v>369</v>
      </c>
      <c r="G371" s="6" t="s">
        <v>746</v>
      </c>
      <c r="H371" s="6"/>
      <c r="I371" s="6"/>
      <c r="J371" s="6"/>
      <c r="K371" s="6" t="s">
        <v>19</v>
      </c>
      <c r="L371" s="7" t="s">
        <v>1177</v>
      </c>
      <c r="M371" s="4">
        <v>2216</v>
      </c>
      <c r="N371" s="1" t="str">
        <f>+Tabla15[[#This Row],[NOMBRE DE LA CAUSA 2017]]</f>
        <v>INDEBIDA LIQUIDACION DE INCREMENTO DE PENSION DE INVALIDEZ</v>
      </c>
    </row>
    <row r="372" spans="1:14" ht="15" customHeight="1" x14ac:dyDescent="0.25">
      <c r="A372" s="1">
        <f>+Tabla15[[#This Row],[1]]</f>
        <v>370</v>
      </c>
      <c r="B372" s="6" t="s">
        <v>1174</v>
      </c>
      <c r="C372" s="1">
        <v>1</v>
      </c>
      <c r="D372" s="1">
        <f>+IF(Tabla15[[#This Row],[NOMBRE DE LA CAUSA 2018]]=0,0,1)</f>
        <v>1</v>
      </c>
      <c r="E372" s="1">
        <f>+E371+Tabla15[[#This Row],[NOMBRE DE LA CAUSA 2019]]</f>
        <v>370</v>
      </c>
      <c r="F372" s="1">
        <f>+Tabla15[[#This Row],[0]]*Tabla15[[#This Row],[NOMBRE DE LA CAUSA 2019]]</f>
        <v>370</v>
      </c>
      <c r="G372" s="6" t="s">
        <v>746</v>
      </c>
      <c r="H372" s="6"/>
      <c r="I372" s="6"/>
      <c r="J372" s="6"/>
      <c r="K372" s="6" t="s">
        <v>19</v>
      </c>
      <c r="L372" s="7" t="s">
        <v>1175</v>
      </c>
      <c r="M372" s="4">
        <v>2215</v>
      </c>
      <c r="N372" s="1" t="str">
        <f>+Tabla15[[#This Row],[NOMBRE DE LA CAUSA 2017]]</f>
        <v>INDEBIDA LIQUIDACION DE INCREMENTO DE PENSION DE VEJEZ</v>
      </c>
    </row>
    <row r="373" spans="1:14" ht="15" customHeight="1" x14ac:dyDescent="0.25">
      <c r="A373" s="1">
        <f>+Tabla15[[#This Row],[1]]</f>
        <v>371</v>
      </c>
      <c r="B373" s="8" t="s">
        <v>529</v>
      </c>
      <c r="C373" s="1">
        <v>1</v>
      </c>
      <c r="D373" s="1">
        <f>+IF(Tabla15[[#This Row],[NOMBRE DE LA CAUSA 2018]]=0,0,1)</f>
        <v>1</v>
      </c>
      <c r="E373" s="1">
        <f>+E372+Tabla15[[#This Row],[NOMBRE DE LA CAUSA 2019]]</f>
        <v>371</v>
      </c>
      <c r="F373" s="1">
        <f>+Tabla15[[#This Row],[0]]*Tabla15[[#This Row],[NOMBRE DE LA CAUSA 2019]]</f>
        <v>371</v>
      </c>
      <c r="G373" s="8" t="s">
        <v>17</v>
      </c>
      <c r="H373" s="6"/>
      <c r="I373" s="8" t="s">
        <v>530</v>
      </c>
      <c r="J373" s="6" t="s">
        <v>18</v>
      </c>
      <c r="K373" s="6" t="s">
        <v>19</v>
      </c>
      <c r="L373" s="10" t="s">
        <v>531</v>
      </c>
      <c r="M373" s="4">
        <v>1883</v>
      </c>
      <c r="N373" s="1" t="str">
        <f>+Tabla15[[#This Row],[NOMBRE DE LA CAUSA 2017]]</f>
        <v>INDEBIDA LIQUIDACION DE INDEMNIZACION POR DESPIDO SIN JUSTA CAUSA</v>
      </c>
    </row>
    <row r="374" spans="1:14" ht="15" customHeight="1" x14ac:dyDescent="0.25">
      <c r="A374" s="1">
        <f>+Tabla15[[#This Row],[1]]</f>
        <v>372</v>
      </c>
      <c r="B374" s="6" t="s">
        <v>1315</v>
      </c>
      <c r="C374" s="1">
        <v>1</v>
      </c>
      <c r="D374" s="1">
        <f>+IF(Tabla15[[#This Row],[NOMBRE DE LA CAUSA 2018]]=0,0,1)</f>
        <v>1</v>
      </c>
      <c r="E374" s="1">
        <f>+E373+Tabla15[[#This Row],[NOMBRE DE LA CAUSA 2019]]</f>
        <v>372</v>
      </c>
      <c r="F374" s="1">
        <f>+Tabla15[[#This Row],[0]]*Tabla15[[#This Row],[NOMBRE DE LA CAUSA 2019]]</f>
        <v>372</v>
      </c>
      <c r="G374" s="6" t="s">
        <v>746</v>
      </c>
      <c r="H374" s="6"/>
      <c r="I374" s="6"/>
      <c r="J374" s="6"/>
      <c r="K374" s="6" t="s">
        <v>19</v>
      </c>
      <c r="L374" s="7" t="s">
        <v>1316</v>
      </c>
      <c r="M374" s="4">
        <v>2278</v>
      </c>
      <c r="N374" s="1" t="str">
        <f>+Tabla15[[#This Row],[NOMBRE DE LA CAUSA 2017]]</f>
        <v>INDEBIDA LIQUIDACION DE INDEMNIZACION POR DISMINUCION DE CAPACIDAD LABORAL</v>
      </c>
    </row>
    <row r="375" spans="1:14" ht="15" customHeight="1" x14ac:dyDescent="0.25">
      <c r="A375" s="1">
        <f>+Tabla15[[#This Row],[1]]</f>
        <v>373</v>
      </c>
      <c r="B375" s="6" t="s">
        <v>1324</v>
      </c>
      <c r="C375" s="1">
        <v>1</v>
      </c>
      <c r="D375" s="1">
        <f>+IF(Tabla15[[#This Row],[NOMBRE DE LA CAUSA 2018]]=0,0,1)</f>
        <v>1</v>
      </c>
      <c r="E375" s="1">
        <f>+E374+Tabla15[[#This Row],[NOMBRE DE LA CAUSA 2019]]</f>
        <v>373</v>
      </c>
      <c r="F375" s="1">
        <f>+Tabla15[[#This Row],[0]]*Tabla15[[#This Row],[NOMBRE DE LA CAUSA 2019]]</f>
        <v>373</v>
      </c>
      <c r="G375" s="6" t="s">
        <v>746</v>
      </c>
      <c r="I375" s="6"/>
      <c r="J375" s="6"/>
      <c r="K375" s="6" t="s">
        <v>19</v>
      </c>
      <c r="L375" s="7" t="s">
        <v>1325</v>
      </c>
      <c r="M375" s="4">
        <v>2282</v>
      </c>
      <c r="N375" s="1" t="str">
        <f>+Tabla15[[#This Row],[NOMBRE DE LA CAUSA 2017]]</f>
        <v>INDEBIDA LIQUIDACION DE INDEMNIZACION POR MUERTE EN ACCIDENTE DE TRABAJO</v>
      </c>
    </row>
    <row r="376" spans="1:14" ht="15" customHeight="1" x14ac:dyDescent="0.25">
      <c r="A376" s="1">
        <f>+Tabla15[[#This Row],[1]]</f>
        <v>374</v>
      </c>
      <c r="B376" s="8" t="s">
        <v>1454</v>
      </c>
      <c r="C376" s="1">
        <v>1</v>
      </c>
      <c r="D376" s="1">
        <f>+IF(Tabla15[[#This Row],[NOMBRE DE LA CAUSA 2018]]=0,0,1)</f>
        <v>1</v>
      </c>
      <c r="E376" s="1">
        <f>+E375+Tabla15[[#This Row],[NOMBRE DE LA CAUSA 2019]]</f>
        <v>374</v>
      </c>
      <c r="F376" s="1">
        <f>+Tabla15[[#This Row],[0]]*Tabla15[[#This Row],[NOMBRE DE LA CAUSA 2019]]</f>
        <v>374</v>
      </c>
      <c r="G376" s="6" t="s">
        <v>746</v>
      </c>
      <c r="I376" s="8" t="s">
        <v>1450</v>
      </c>
      <c r="J376" s="6"/>
      <c r="K376" s="8" t="s">
        <v>19</v>
      </c>
      <c r="L376" s="10" t="s">
        <v>1455</v>
      </c>
      <c r="M376" s="30">
        <v>2347</v>
      </c>
      <c r="N376" s="1" t="str">
        <f>+Tabla15[[#This Row],[NOMBRE DE LA CAUSA 2017]]</f>
        <v>INDEBIDA LIQUIDACION DE INDEMNIZACION SUSTITUTIVA DE PENSION DE SOBREVIVIENTES</v>
      </c>
    </row>
    <row r="377" spans="1:14" ht="15" customHeight="1" x14ac:dyDescent="0.25">
      <c r="A377" s="1">
        <f>+Tabla15[[#This Row],[1]]</f>
        <v>375</v>
      </c>
      <c r="B377" s="6" t="s">
        <v>454</v>
      </c>
      <c r="C377" s="1">
        <v>1</v>
      </c>
      <c r="D377" s="1">
        <f>+IF(Tabla15[[#This Row],[NOMBRE DE LA CAUSA 2018]]=0,0,1)</f>
        <v>1</v>
      </c>
      <c r="E377" s="1">
        <f>+E376+Tabla15[[#This Row],[NOMBRE DE LA CAUSA 2019]]</f>
        <v>375</v>
      </c>
      <c r="F377" s="1">
        <f>+Tabla15[[#This Row],[0]]*Tabla15[[#This Row],[NOMBRE DE LA CAUSA 2019]]</f>
        <v>375</v>
      </c>
      <c r="G377" s="6" t="s">
        <v>17</v>
      </c>
      <c r="I377" s="6"/>
      <c r="J377" s="6" t="s">
        <v>18</v>
      </c>
      <c r="K377" s="6" t="s">
        <v>19</v>
      </c>
      <c r="L377" s="7" t="s">
        <v>455</v>
      </c>
      <c r="M377" s="4">
        <v>819</v>
      </c>
      <c r="N377" s="1" t="str">
        <f>+Tabla15[[#This Row],[NOMBRE DE LA CAUSA 2017]]</f>
        <v>INDEBIDA LIQUIDACION DE INDEMNIZACION SUSTITUTIVA DE PENSION DE VEJEZ</v>
      </c>
    </row>
    <row r="378" spans="1:14" ht="15" customHeight="1" x14ac:dyDescent="0.25">
      <c r="A378" s="1">
        <f>+Tabla15[[#This Row],[1]]</f>
        <v>376</v>
      </c>
      <c r="B378" s="6" t="s">
        <v>1227</v>
      </c>
      <c r="C378" s="1">
        <v>1</v>
      </c>
      <c r="D378" s="1">
        <f>+IF(Tabla15[[#This Row],[NOMBRE DE LA CAUSA 2018]]=0,0,1)</f>
        <v>1</v>
      </c>
      <c r="E378" s="1">
        <f>+E377+Tabla15[[#This Row],[NOMBRE DE LA CAUSA 2019]]</f>
        <v>376</v>
      </c>
      <c r="F378" s="1">
        <f>+Tabla15[[#This Row],[0]]*Tabla15[[#This Row],[NOMBRE DE LA CAUSA 2019]]</f>
        <v>376</v>
      </c>
      <c r="G378" s="6" t="s">
        <v>753</v>
      </c>
      <c r="H378" s="1" t="s">
        <v>1225</v>
      </c>
      <c r="I378" s="6"/>
      <c r="J378" s="6"/>
      <c r="K378" s="6" t="s">
        <v>19</v>
      </c>
      <c r="L378" s="7" t="s">
        <v>1228</v>
      </c>
      <c r="M378" s="4">
        <v>2239</v>
      </c>
      <c r="N378" s="1" t="str">
        <f>+Tabla15[[#This Row],[NOMBRE DE LA CAUSA 2017]]</f>
        <v>INDEBIDA LIQUIDACION DE INTERESES SOBRE AUXILIO DE CESANTIAS</v>
      </c>
    </row>
    <row r="379" spans="1:14" ht="15" customHeight="1" x14ac:dyDescent="0.25">
      <c r="A379" s="1">
        <f>+Tabla15[[#This Row],[1]]</f>
        <v>377</v>
      </c>
      <c r="B379" s="6" t="s">
        <v>1328</v>
      </c>
      <c r="C379" s="1">
        <v>1</v>
      </c>
      <c r="D379" s="1">
        <f>+IF(Tabla15[[#This Row],[NOMBRE DE LA CAUSA 2018]]=0,0,1)</f>
        <v>1</v>
      </c>
      <c r="E379" s="1">
        <f>+E378+Tabla15[[#This Row],[NOMBRE DE LA CAUSA 2019]]</f>
        <v>377</v>
      </c>
      <c r="F379" s="1">
        <f>+Tabla15[[#This Row],[0]]*Tabla15[[#This Row],[NOMBRE DE LA CAUSA 2019]]</f>
        <v>377</v>
      </c>
      <c r="G379" s="6" t="s">
        <v>746</v>
      </c>
      <c r="I379" s="6"/>
      <c r="J379" s="6"/>
      <c r="K379" s="6" t="s">
        <v>19</v>
      </c>
      <c r="L379" s="7" t="s">
        <v>1329</v>
      </c>
      <c r="M379" s="4">
        <v>2284</v>
      </c>
      <c r="N379" s="1" t="str">
        <f>+Tabla15[[#This Row],[NOMBRE DE LA CAUSA 2017]]</f>
        <v>INDEBIDA LIQUIDACION DE LA BONIFICACION POR COMPENSACION</v>
      </c>
    </row>
    <row r="380" spans="1:14" ht="15" customHeight="1" x14ac:dyDescent="0.25">
      <c r="A380" s="1">
        <f>+Tabla15[[#This Row],[1]]</f>
        <v>378</v>
      </c>
      <c r="B380" s="8" t="s">
        <v>1381</v>
      </c>
      <c r="C380" s="1">
        <v>1</v>
      </c>
      <c r="D380" s="1">
        <f>+IF(Tabla15[[#This Row],[NOMBRE DE LA CAUSA 2018]]=0,0,1)</f>
        <v>1</v>
      </c>
      <c r="E380" s="1">
        <f>+E379+Tabla15[[#This Row],[NOMBRE DE LA CAUSA 2019]]</f>
        <v>378</v>
      </c>
      <c r="F380" s="1">
        <f>+Tabla15[[#This Row],[0]]*Tabla15[[#This Row],[NOMBRE DE LA CAUSA 2019]]</f>
        <v>378</v>
      </c>
      <c r="G380" s="6" t="s">
        <v>746</v>
      </c>
      <c r="I380" s="6"/>
      <c r="J380" s="6"/>
      <c r="K380" s="8" t="s">
        <v>19</v>
      </c>
      <c r="L380" s="10" t="s">
        <v>1382</v>
      </c>
      <c r="M380" s="4">
        <v>2309</v>
      </c>
      <c r="N380" s="1" t="str">
        <f>+Tabla15[[#This Row],[NOMBRE DE LA CAUSA 2017]]</f>
        <v>INDEBIDA LIQUIDACION DE LA PRIMA DE SEGURO DE DEPOSITO</v>
      </c>
    </row>
    <row r="381" spans="1:14" ht="15" customHeight="1" x14ac:dyDescent="0.25">
      <c r="A381" s="1">
        <f>+Tabla15[[#This Row],[1]]</f>
        <v>379</v>
      </c>
      <c r="B381" s="6" t="s">
        <v>1311</v>
      </c>
      <c r="C381" s="1">
        <v>1</v>
      </c>
      <c r="D381" s="1">
        <f>+IF(Tabla15[[#This Row],[NOMBRE DE LA CAUSA 2018]]=0,0,1)</f>
        <v>1</v>
      </c>
      <c r="E381" s="1">
        <f>+E380+Tabla15[[#This Row],[NOMBRE DE LA CAUSA 2019]]</f>
        <v>379</v>
      </c>
      <c r="F381" s="1">
        <f>+Tabla15[[#This Row],[0]]*Tabla15[[#This Row],[NOMBRE DE LA CAUSA 2019]]</f>
        <v>379</v>
      </c>
      <c r="G381" s="6" t="s">
        <v>753</v>
      </c>
      <c r="H381" s="6" t="s">
        <v>1309</v>
      </c>
      <c r="I381" s="6"/>
      <c r="J381" s="6"/>
      <c r="K381" s="6" t="s">
        <v>19</v>
      </c>
      <c r="L381" s="7" t="s">
        <v>1312</v>
      </c>
      <c r="M381" s="4">
        <v>2276</v>
      </c>
      <c r="N381" s="1" t="str">
        <f>+Tabla15[[#This Row],[NOMBRE DE LA CAUSA 2017]]</f>
        <v>INDEBIDA LIQUIDACION DE PAGO DE INCAPACIDAD MEDICA</v>
      </c>
    </row>
    <row r="382" spans="1:14" ht="15" customHeight="1" x14ac:dyDescent="0.25">
      <c r="A382" s="1">
        <f>+Tabla15[[#This Row],[1]]</f>
        <v>380</v>
      </c>
      <c r="B382" s="6" t="s">
        <v>1154</v>
      </c>
      <c r="C382" s="1">
        <v>1</v>
      </c>
      <c r="D382" s="1">
        <f>+IF(Tabla15[[#This Row],[NOMBRE DE LA CAUSA 2018]]=0,0,1)</f>
        <v>1</v>
      </c>
      <c r="E382" s="1">
        <f>+E381+Tabla15[[#This Row],[NOMBRE DE LA CAUSA 2019]]</f>
        <v>380</v>
      </c>
      <c r="F382" s="1">
        <f>+Tabla15[[#This Row],[0]]*Tabla15[[#This Row],[NOMBRE DE LA CAUSA 2019]]</f>
        <v>380</v>
      </c>
      <c r="G382" s="6" t="s">
        <v>753</v>
      </c>
      <c r="H382" s="6" t="s">
        <v>1152</v>
      </c>
      <c r="I382" s="6"/>
      <c r="J382" s="6"/>
      <c r="K382" s="6" t="s">
        <v>19</v>
      </c>
      <c r="L382" s="7" t="s">
        <v>1155</v>
      </c>
      <c r="M382" s="4">
        <v>2206</v>
      </c>
      <c r="N382" s="1" t="str">
        <f>+Tabla15[[#This Row],[NOMBRE DE LA CAUSA 2017]]</f>
        <v>INDEBIDA LIQUIDACION DE PENSION DE INVALIDEZ</v>
      </c>
    </row>
    <row r="383" spans="1:14" ht="15" customHeight="1" x14ac:dyDescent="0.25">
      <c r="A383" s="1">
        <f>+Tabla15[[#This Row],[1]]</f>
        <v>381</v>
      </c>
      <c r="B383" s="6" t="s">
        <v>1156</v>
      </c>
      <c r="C383" s="1">
        <v>1</v>
      </c>
      <c r="D383" s="1">
        <f>+IF(Tabla15[[#This Row],[NOMBRE DE LA CAUSA 2018]]=0,0,1)</f>
        <v>1</v>
      </c>
      <c r="E383" s="1">
        <f>+E382+Tabla15[[#This Row],[NOMBRE DE LA CAUSA 2019]]</f>
        <v>381</v>
      </c>
      <c r="F383" s="1">
        <f>+Tabla15[[#This Row],[0]]*Tabla15[[#This Row],[NOMBRE DE LA CAUSA 2019]]</f>
        <v>381</v>
      </c>
      <c r="G383" s="6" t="s">
        <v>753</v>
      </c>
      <c r="H383" s="6" t="s">
        <v>1152</v>
      </c>
      <c r="I383" s="6"/>
      <c r="J383" s="6"/>
      <c r="K383" s="6" t="s">
        <v>19</v>
      </c>
      <c r="L383" s="7" t="s">
        <v>1157</v>
      </c>
      <c r="M383" s="4">
        <v>2207</v>
      </c>
      <c r="N383" s="1" t="str">
        <f>+Tabla15[[#This Row],[NOMBRE DE LA CAUSA 2017]]</f>
        <v>INDEBIDA LIQUIDACION DE PENSION DE SOBREVIVIENTE</v>
      </c>
    </row>
    <row r="384" spans="1:14" ht="15" customHeight="1" x14ac:dyDescent="0.25">
      <c r="A384" s="1">
        <f>+Tabla15[[#This Row],[1]]</f>
        <v>382</v>
      </c>
      <c r="B384" s="6" t="s">
        <v>1151</v>
      </c>
      <c r="C384" s="1">
        <v>1</v>
      </c>
      <c r="D384" s="1">
        <f>+IF(Tabla15[[#This Row],[NOMBRE DE LA CAUSA 2018]]=0,0,1)</f>
        <v>1</v>
      </c>
      <c r="E384" s="1">
        <f>+E383+Tabla15[[#This Row],[NOMBRE DE LA CAUSA 2019]]</f>
        <v>382</v>
      </c>
      <c r="F384" s="1">
        <f>+Tabla15[[#This Row],[0]]*Tabla15[[#This Row],[NOMBRE DE LA CAUSA 2019]]</f>
        <v>382</v>
      </c>
      <c r="G384" s="6" t="s">
        <v>753</v>
      </c>
      <c r="H384" s="6" t="s">
        <v>1152</v>
      </c>
      <c r="I384" s="6"/>
      <c r="J384" s="6"/>
      <c r="K384" s="6" t="s">
        <v>19</v>
      </c>
      <c r="L384" s="7" t="s">
        <v>1153</v>
      </c>
      <c r="M384" s="4">
        <v>2205</v>
      </c>
      <c r="N384" s="1" t="str">
        <f>+Tabla15[[#This Row],[NOMBRE DE LA CAUSA 2017]]</f>
        <v>INDEBIDA LIQUIDACION DE PENSION DE VEJEZ</v>
      </c>
    </row>
    <row r="385" spans="1:14" ht="15" customHeight="1" x14ac:dyDescent="0.25">
      <c r="A385" s="1">
        <f>+Tabla15[[#This Row],[1]]</f>
        <v>383</v>
      </c>
      <c r="B385" s="6" t="s">
        <v>1215</v>
      </c>
      <c r="C385" s="1">
        <v>1</v>
      </c>
      <c r="D385" s="1">
        <f>+IF(Tabla15[[#This Row],[NOMBRE DE LA CAUSA 2018]]=0,0,1)</f>
        <v>1</v>
      </c>
      <c r="E385" s="1">
        <f>+E384+Tabla15[[#This Row],[NOMBRE DE LA CAUSA 2019]]</f>
        <v>383</v>
      </c>
      <c r="F385" s="1">
        <f>+Tabla15[[#This Row],[0]]*Tabla15[[#This Row],[NOMBRE DE LA CAUSA 2019]]</f>
        <v>383</v>
      </c>
      <c r="G385" s="6" t="s">
        <v>746</v>
      </c>
      <c r="H385" s="6"/>
      <c r="I385" s="6"/>
      <c r="J385" s="6"/>
      <c r="K385" s="8" t="s">
        <v>19</v>
      </c>
      <c r="L385" s="7" t="s">
        <v>1216</v>
      </c>
      <c r="M385" s="4">
        <v>2234</v>
      </c>
      <c r="N385" s="1" t="str">
        <f>+Tabla15[[#This Row],[NOMBRE DE LA CAUSA 2017]]</f>
        <v>INDEBIDA LIQUIDACION DE PENSION FAMILIAR</v>
      </c>
    </row>
    <row r="386" spans="1:14" ht="15" customHeight="1" x14ac:dyDescent="0.25">
      <c r="A386" s="1">
        <f>+Tabla15[[#This Row],[1]]</f>
        <v>384</v>
      </c>
      <c r="B386" s="6" t="s">
        <v>1390</v>
      </c>
      <c r="C386" s="1">
        <v>1</v>
      </c>
      <c r="D386" s="1">
        <f>+IF(Tabla15[[#This Row],[NOMBRE DE LA CAUSA 2018]]=0,0,1)</f>
        <v>1</v>
      </c>
      <c r="E386" s="1">
        <f>+E385+Tabla15[[#This Row],[NOMBRE DE LA CAUSA 2019]]</f>
        <v>384</v>
      </c>
      <c r="F386" s="1">
        <f>+Tabla15[[#This Row],[0]]*Tabla15[[#This Row],[NOMBRE DE LA CAUSA 2019]]</f>
        <v>384</v>
      </c>
      <c r="G386" s="6" t="s">
        <v>753</v>
      </c>
      <c r="H386" s="6" t="s">
        <v>1152</v>
      </c>
      <c r="I386" s="6"/>
      <c r="J386" s="6"/>
      <c r="K386" s="8" t="s">
        <v>19</v>
      </c>
      <c r="L386" s="10" t="s">
        <v>1391</v>
      </c>
      <c r="M386" s="4">
        <v>2318</v>
      </c>
      <c r="N386" s="1" t="str">
        <f>+Tabla15[[#This Row],[NOMBRE DE LA CAUSA 2017]]</f>
        <v>INDEBIDA LIQUIDACION DE PENSION SUSTITUTIVA</v>
      </c>
    </row>
    <row r="387" spans="1:14" ht="15" customHeight="1" x14ac:dyDescent="0.25">
      <c r="A387" s="1">
        <f>+Tabla15[[#This Row],[1]]</f>
        <v>385</v>
      </c>
      <c r="B387" s="6" t="s">
        <v>1275</v>
      </c>
      <c r="C387" s="1">
        <v>1</v>
      </c>
      <c r="D387" s="1">
        <f>+IF(Tabla15[[#This Row],[NOMBRE DE LA CAUSA 2018]]=0,0,1)</f>
        <v>1</v>
      </c>
      <c r="E387" s="1">
        <f>+E386+Tabla15[[#This Row],[NOMBRE DE LA CAUSA 2019]]</f>
        <v>385</v>
      </c>
      <c r="F387" s="1">
        <f>+Tabla15[[#This Row],[0]]*Tabla15[[#This Row],[NOMBRE DE LA CAUSA 2019]]</f>
        <v>385</v>
      </c>
      <c r="G387" s="6" t="s">
        <v>753</v>
      </c>
      <c r="H387" s="6" t="s">
        <v>1273</v>
      </c>
      <c r="I387" s="6"/>
      <c r="J387" s="6"/>
      <c r="K387" s="6" t="s">
        <v>19</v>
      </c>
      <c r="L387" s="7" t="s">
        <v>1276</v>
      </c>
      <c r="M387" s="4">
        <v>2261</v>
      </c>
      <c r="N387" s="1" t="str">
        <f>+Tabla15[[#This Row],[NOMBRE DE LA CAUSA 2017]]</f>
        <v>INDEBIDA LIQUIDACION DE PRESTACIONES SOCIALES</v>
      </c>
    </row>
    <row r="388" spans="1:14" ht="15" customHeight="1" x14ac:dyDescent="0.25">
      <c r="A388" s="1">
        <f>+Tabla15[[#This Row],[1]]</f>
        <v>386</v>
      </c>
      <c r="B388" s="6" t="s">
        <v>356</v>
      </c>
      <c r="C388" s="1">
        <v>1</v>
      </c>
      <c r="D388" s="1">
        <f>+IF(Tabla15[[#This Row],[NOMBRE DE LA CAUSA 2018]]=0,0,1)</f>
        <v>1</v>
      </c>
      <c r="E388" s="1">
        <f>+E387+Tabla15[[#This Row],[NOMBRE DE LA CAUSA 2019]]</f>
        <v>386</v>
      </c>
      <c r="F388" s="1">
        <f>+Tabla15[[#This Row],[0]]*Tabla15[[#This Row],[NOMBRE DE LA CAUSA 2019]]</f>
        <v>386</v>
      </c>
      <c r="G388" s="6" t="s">
        <v>17</v>
      </c>
      <c r="H388" s="6"/>
      <c r="I388" s="6"/>
      <c r="J388" s="6" t="s">
        <v>18</v>
      </c>
      <c r="K388" s="6" t="s">
        <v>19</v>
      </c>
      <c r="L388" s="7" t="s">
        <v>357</v>
      </c>
      <c r="M388" s="4">
        <v>626</v>
      </c>
      <c r="N388" s="1" t="str">
        <f>+Tabla15[[#This Row],[NOMBRE DE LA CAUSA 2017]]</f>
        <v>INDEBIDA LIQUIDACION DE PRIMA DE ACTIVIDAD</v>
      </c>
    </row>
    <row r="389" spans="1:14" ht="15" customHeight="1" x14ac:dyDescent="0.25">
      <c r="A389" s="1">
        <f>+Tabla15[[#This Row],[1]]</f>
        <v>387</v>
      </c>
      <c r="B389" s="6" t="s">
        <v>1247</v>
      </c>
      <c r="C389" s="1">
        <v>1</v>
      </c>
      <c r="D389" s="1">
        <f>+IF(Tabla15[[#This Row],[NOMBRE DE LA CAUSA 2018]]=0,0,1)</f>
        <v>1</v>
      </c>
      <c r="E389" s="1">
        <f>+E388+Tabla15[[#This Row],[NOMBRE DE LA CAUSA 2019]]</f>
        <v>387</v>
      </c>
      <c r="F389" s="1">
        <f>+Tabla15[[#This Row],[0]]*Tabla15[[#This Row],[NOMBRE DE LA CAUSA 2019]]</f>
        <v>387</v>
      </c>
      <c r="G389" s="6" t="s">
        <v>746</v>
      </c>
      <c r="H389" s="6"/>
      <c r="I389" s="6"/>
      <c r="J389" s="6"/>
      <c r="K389" s="6" t="s">
        <v>19</v>
      </c>
      <c r="L389" s="7" t="s">
        <v>1248</v>
      </c>
      <c r="M389" s="4">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6" t="s">
        <v>746</v>
      </c>
      <c r="H390" s="6"/>
      <c r="I390" s="6"/>
      <c r="K390" s="1" t="s">
        <v>19</v>
      </c>
      <c r="L390" s="1" t="s">
        <v>1254</v>
      </c>
      <c r="M390" s="4">
        <v>2251</v>
      </c>
      <c r="N390" s="1" t="str">
        <f>+Tabla15[[#This Row],[NOMBRE DE LA CAUSA 2017]]</f>
        <v>INDEBIDA LIQUIDACION DE PRIMA DE ANTIGUEDAD</v>
      </c>
    </row>
    <row r="391" spans="1:14" ht="15" customHeight="1" x14ac:dyDescent="0.25">
      <c r="A391" s="1">
        <f>+Tabla15[[#This Row],[1]]</f>
        <v>389</v>
      </c>
      <c r="B391" s="6" t="s">
        <v>1243</v>
      </c>
      <c r="C391" s="1">
        <v>1</v>
      </c>
      <c r="D391" s="1">
        <f>+IF(Tabla15[[#This Row],[NOMBRE DE LA CAUSA 2018]]=0,0,1)</f>
        <v>1</v>
      </c>
      <c r="E391" s="1">
        <f>+E390+Tabla15[[#This Row],[NOMBRE DE LA CAUSA 2019]]</f>
        <v>389</v>
      </c>
      <c r="F391" s="1">
        <f>+Tabla15[[#This Row],[0]]*Tabla15[[#This Row],[NOMBRE DE LA CAUSA 2019]]</f>
        <v>389</v>
      </c>
      <c r="G391" s="6" t="s">
        <v>753</v>
      </c>
      <c r="H391" s="6" t="s">
        <v>1241</v>
      </c>
      <c r="I391" s="6"/>
      <c r="J391" s="6"/>
      <c r="K391" s="6" t="s">
        <v>19</v>
      </c>
      <c r="L391" s="7" t="s">
        <v>1244</v>
      </c>
      <c r="M391" s="4">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6" t="s">
        <v>746</v>
      </c>
      <c r="K392" s="1" t="s">
        <v>19</v>
      </c>
      <c r="L392" s="12" t="s">
        <v>1258</v>
      </c>
      <c r="M392" s="4">
        <v>2253</v>
      </c>
      <c r="N392" s="1" t="str">
        <f>+Tabla15[[#This Row],[NOMBRE DE LA CAUSA 2017]]</f>
        <v>INDEBIDA LIQUIDACION DE PRIMA TECNICA</v>
      </c>
    </row>
    <row r="393" spans="1:14" ht="15" customHeight="1" x14ac:dyDescent="0.25">
      <c r="A393" s="1">
        <f>+Tabla15[[#This Row],[1]]</f>
        <v>391</v>
      </c>
      <c r="B393" s="6" t="s">
        <v>1211</v>
      </c>
      <c r="C393" s="1">
        <v>1</v>
      </c>
      <c r="D393" s="1">
        <f>+IF(Tabla15[[#This Row],[NOMBRE DE LA CAUSA 2018]]=0,0,1)</f>
        <v>1</v>
      </c>
      <c r="E393" s="1">
        <f>+E392+Tabla15[[#This Row],[NOMBRE DE LA CAUSA 2019]]</f>
        <v>391</v>
      </c>
      <c r="F393" s="1">
        <f>+Tabla15[[#This Row],[0]]*Tabla15[[#This Row],[NOMBRE DE LA CAUSA 2019]]</f>
        <v>391</v>
      </c>
      <c r="G393" s="6" t="s">
        <v>753</v>
      </c>
      <c r="H393" s="6" t="s">
        <v>1209</v>
      </c>
      <c r="I393" s="6"/>
      <c r="J393" s="6"/>
      <c r="K393" s="6" t="s">
        <v>19</v>
      </c>
      <c r="L393" s="1" t="s">
        <v>1212</v>
      </c>
      <c r="M393" s="4">
        <v>2232</v>
      </c>
      <c r="N393" s="1" t="str">
        <f>+Tabla15[[#This Row],[NOMBRE DE LA CAUSA 2017]]</f>
        <v>INDEBIDA LIQUIDACION DE REAJUSTE DE LA PENSION POR LEY 4 DE 1992</v>
      </c>
    </row>
    <row r="394" spans="1:14" ht="15" customHeight="1" x14ac:dyDescent="0.25">
      <c r="A394" s="1">
        <f>+Tabla15[[#This Row],[1]]</f>
        <v>392</v>
      </c>
      <c r="B394" s="8" t="s">
        <v>46</v>
      </c>
      <c r="C394" s="1">
        <v>1</v>
      </c>
      <c r="D394" s="1">
        <f>+IF(Tabla15[[#This Row],[NOMBRE DE LA CAUSA 2018]]=0,0,1)</f>
        <v>1</v>
      </c>
      <c r="E394" s="1">
        <f>+E393+Tabla15[[#This Row],[NOMBRE DE LA CAUSA 2019]]</f>
        <v>392</v>
      </c>
      <c r="F394" s="1">
        <f>+Tabla15[[#This Row],[0]]*Tabla15[[#This Row],[NOMBRE DE LA CAUSA 2019]]</f>
        <v>392</v>
      </c>
      <c r="G394" s="8" t="s">
        <v>17</v>
      </c>
      <c r="H394" s="6"/>
      <c r="I394" s="6"/>
      <c r="J394" s="6" t="s">
        <v>18</v>
      </c>
      <c r="K394" s="6" t="s">
        <v>19</v>
      </c>
      <c r="L394" s="5" t="s">
        <v>47</v>
      </c>
      <c r="M394" s="4">
        <v>48</v>
      </c>
      <c r="N394" s="1" t="str">
        <f>+Tabla15[[#This Row],[NOMBRE DE LA CAUSA 2017]]</f>
        <v>INDEBIDA LIQUIDACION DE REGALIAS</v>
      </c>
    </row>
    <row r="395" spans="1:14" ht="15" customHeight="1" x14ac:dyDescent="0.25">
      <c r="A395" s="1">
        <f>+Tabla15[[#This Row],[1]]</f>
        <v>393</v>
      </c>
      <c r="B395" s="6" t="s">
        <v>1189</v>
      </c>
      <c r="C395" s="1">
        <v>1</v>
      </c>
      <c r="D395" s="1">
        <f>+IF(Tabla15[[#This Row],[NOMBRE DE LA CAUSA 2018]]=0,0,1)</f>
        <v>1</v>
      </c>
      <c r="E395" s="1">
        <f>+E394+Tabla15[[#This Row],[NOMBRE DE LA CAUSA 2019]]</f>
        <v>393</v>
      </c>
      <c r="F395" s="1">
        <f>+Tabla15[[#This Row],[0]]*Tabla15[[#This Row],[NOMBRE DE LA CAUSA 2019]]</f>
        <v>393</v>
      </c>
      <c r="G395" s="6" t="s">
        <v>746</v>
      </c>
      <c r="H395" s="6"/>
      <c r="I395" s="6"/>
      <c r="J395" s="6"/>
      <c r="K395" s="6" t="s">
        <v>19</v>
      </c>
      <c r="L395" s="12" t="s">
        <v>1190</v>
      </c>
      <c r="M395" s="4">
        <v>2222</v>
      </c>
      <c r="N395" s="1" t="str">
        <f>+Tabla15[[#This Row],[NOMBRE DE LA CAUSA 2017]]</f>
        <v>INDEBIDA LIQUIDACION DE RETROACTIVO DE PENSION DE INVALIDEZ</v>
      </c>
    </row>
    <row r="396" spans="1:14" ht="15" customHeight="1" x14ac:dyDescent="0.25">
      <c r="A396" s="1">
        <f>+Tabla15[[#This Row],[1]]</f>
        <v>394</v>
      </c>
      <c r="B396" s="5" t="s">
        <v>1460</v>
      </c>
      <c r="C396" s="1">
        <v>1</v>
      </c>
      <c r="D396" s="1">
        <f>+IF(Tabla15[[#This Row],[NOMBRE DE LA CAUSA 2018]]=0,0,1)</f>
        <v>1</v>
      </c>
      <c r="E396" s="1">
        <f>+E395+Tabla15[[#This Row],[NOMBRE DE LA CAUSA 2019]]</f>
        <v>394</v>
      </c>
      <c r="F396" s="1">
        <f>+Tabla15[[#This Row],[0]]*Tabla15[[#This Row],[NOMBRE DE LA CAUSA 2019]]</f>
        <v>394</v>
      </c>
      <c r="G396" s="6" t="s">
        <v>746</v>
      </c>
      <c r="I396" s="5" t="s">
        <v>1450</v>
      </c>
      <c r="K396" s="5" t="s">
        <v>19</v>
      </c>
      <c r="L396" s="5" t="s">
        <v>1461</v>
      </c>
      <c r="M396" s="30">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6" t="s">
        <v>746</v>
      </c>
      <c r="K397" s="1" t="s">
        <v>19</v>
      </c>
      <c r="L397" s="1" t="s">
        <v>1188</v>
      </c>
      <c r="M397" s="4">
        <v>2221</v>
      </c>
      <c r="N397" s="1" t="str">
        <f>+Tabla15[[#This Row],[NOMBRE DE LA CAUSA 2017]]</f>
        <v>INDEBIDA LIQUIDACION DE RETROACTIVO DE PENSION DE VEJEZ</v>
      </c>
    </row>
    <row r="398" spans="1:14" ht="15" customHeight="1" x14ac:dyDescent="0.25">
      <c r="A398" s="1">
        <f>+Tabla15[[#This Row],[1]]</f>
        <v>396</v>
      </c>
      <c r="B398" s="8" t="s">
        <v>1470</v>
      </c>
      <c r="C398" s="1">
        <v>1</v>
      </c>
      <c r="D398" s="1">
        <f>+IF(Tabla15[[#This Row],[NOMBRE DE LA CAUSA 2018]]=0,0,1)</f>
        <v>1</v>
      </c>
      <c r="E398" s="1">
        <f>+E397+Tabla15[[#This Row],[NOMBRE DE LA CAUSA 2019]]</f>
        <v>396</v>
      </c>
      <c r="F398" s="1">
        <f>+Tabla15[[#This Row],[0]]*Tabla15[[#This Row],[NOMBRE DE LA CAUSA 2019]]</f>
        <v>396</v>
      </c>
      <c r="G398" s="6" t="s">
        <v>746</v>
      </c>
      <c r="H398" s="6"/>
      <c r="I398" s="8" t="s">
        <v>1450</v>
      </c>
      <c r="J398" s="6"/>
      <c r="K398" s="8" t="s">
        <v>19</v>
      </c>
      <c r="L398" s="11" t="s">
        <v>1471</v>
      </c>
      <c r="M398" s="30">
        <v>2355</v>
      </c>
      <c r="N398" s="1" t="str">
        <f>+Tabla15[[#This Row],[NOMBRE DE LA CAUSA 2017]]</f>
        <v>INDEBIDA LIQUIDACION DE RETROACTIVO DE PENSION SUSTITUTIVA</v>
      </c>
    </row>
    <row r="399" spans="1:14" ht="15" customHeight="1" x14ac:dyDescent="0.25">
      <c r="A399" s="1">
        <f>+Tabla15[[#This Row],[1]]</f>
        <v>397</v>
      </c>
      <c r="B399" s="6" t="s">
        <v>1268</v>
      </c>
      <c r="C399" s="1">
        <v>1</v>
      </c>
      <c r="D399" s="1">
        <f>+IF(Tabla15[[#This Row],[NOMBRE DE LA CAUSA 2018]]=0,0,1)</f>
        <v>1</v>
      </c>
      <c r="E399" s="1">
        <f>+E398+Tabla15[[#This Row],[NOMBRE DE LA CAUSA 2019]]</f>
        <v>397</v>
      </c>
      <c r="F399" s="1">
        <f>+Tabla15[[#This Row],[0]]*Tabla15[[#This Row],[NOMBRE DE LA CAUSA 2019]]</f>
        <v>397</v>
      </c>
      <c r="G399" s="6" t="s">
        <v>753</v>
      </c>
      <c r="H399" s="6" t="s">
        <v>1266</v>
      </c>
      <c r="I399" s="6"/>
      <c r="J399" s="6"/>
      <c r="K399" s="6" t="s">
        <v>19</v>
      </c>
      <c r="L399" s="7" t="s">
        <v>1269</v>
      </c>
      <c r="M399" s="4">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6" t="s">
        <v>746</v>
      </c>
      <c r="H400" s="6"/>
      <c r="I400" s="6"/>
      <c r="K400" s="1" t="s">
        <v>19</v>
      </c>
      <c r="L400" s="1" t="s">
        <v>1262</v>
      </c>
      <c r="M400" s="4">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6" t="s">
        <v>746</v>
      </c>
      <c r="H401" s="6"/>
      <c r="I401" s="6"/>
      <c r="K401" s="1" t="s">
        <v>19</v>
      </c>
      <c r="L401" s="12" t="s">
        <v>1237</v>
      </c>
      <c r="M401" s="4">
        <v>2243</v>
      </c>
      <c r="N401" s="1" t="str">
        <f>+Tabla15[[#This Row],[NOMBRE DE LA CAUSA 2017]]</f>
        <v>INDEBIDA LIQUIDACION DE SUSTITUCION DE LA ASIGNACION DE RETIRO</v>
      </c>
    </row>
    <row r="402" spans="1:14" ht="15" customHeight="1" x14ac:dyDescent="0.25">
      <c r="A402" s="1">
        <f>+Tabla15[[#This Row],[1]]</f>
        <v>400</v>
      </c>
      <c r="B402" s="6" t="s">
        <v>1222</v>
      </c>
      <c r="C402" s="1">
        <v>1</v>
      </c>
      <c r="D402" s="1">
        <f>+IF(Tabla15[[#This Row],[NOMBRE DE LA CAUSA 2018]]=0,0,1)</f>
        <v>1</v>
      </c>
      <c r="E402" s="1">
        <f>+E401+Tabla15[[#This Row],[NOMBRE DE LA CAUSA 2019]]</f>
        <v>400</v>
      </c>
      <c r="F402" s="1">
        <f>+Tabla15[[#This Row],[0]]*Tabla15[[#This Row],[NOMBRE DE LA CAUSA 2019]]</f>
        <v>400</v>
      </c>
      <c r="G402" s="6" t="s">
        <v>753</v>
      </c>
      <c r="H402" s="6" t="s">
        <v>1220</v>
      </c>
      <c r="I402" s="6"/>
      <c r="J402" s="6"/>
      <c r="K402" s="6" t="s">
        <v>19</v>
      </c>
      <c r="L402" s="1" t="s">
        <v>1223</v>
      </c>
      <c r="M402" s="4">
        <v>2237</v>
      </c>
      <c r="N402" s="1" t="str">
        <f>+Tabla15[[#This Row],[NOMBRE DE LA CAUSA 2017]]</f>
        <v>INDEBIDA LIQUIDACION DEL AUXILIO DE CESANTIAS</v>
      </c>
    </row>
    <row r="403" spans="1:14" ht="15" customHeight="1" x14ac:dyDescent="0.25">
      <c r="A403" s="1">
        <f>+Tabla15[[#This Row],[1]]</f>
        <v>401</v>
      </c>
      <c r="B403" s="6" t="s">
        <v>1165</v>
      </c>
      <c r="C403" s="1">
        <v>1</v>
      </c>
      <c r="D403" s="1">
        <f>+IF(Tabla15[[#This Row],[NOMBRE DE LA CAUSA 2018]]=0,0,1)</f>
        <v>1</v>
      </c>
      <c r="E403" s="1">
        <f>+E402+Tabla15[[#This Row],[NOMBRE DE LA CAUSA 2019]]</f>
        <v>401</v>
      </c>
      <c r="F403" s="1">
        <f>+Tabla15[[#This Row],[0]]*Tabla15[[#This Row],[NOMBRE DE LA CAUSA 2019]]</f>
        <v>401</v>
      </c>
      <c r="G403" s="6" t="s">
        <v>746</v>
      </c>
      <c r="H403" s="6"/>
      <c r="I403" s="6"/>
      <c r="J403" s="6"/>
      <c r="K403" s="6" t="s">
        <v>19</v>
      </c>
      <c r="L403" s="1" t="s">
        <v>1166</v>
      </c>
      <c r="M403" s="4">
        <v>2211</v>
      </c>
      <c r="N403" s="1" t="str">
        <f>+Tabla15[[#This Row],[NOMBRE DE LA CAUSA 2017]]</f>
        <v>INDEBIDA LIQUIDACION DEL AUXILIO FUNERARIO</v>
      </c>
    </row>
    <row r="404" spans="1:14" ht="15" customHeight="1" x14ac:dyDescent="0.25">
      <c r="A404" s="1">
        <f>+Tabla15[[#This Row],[1]]</f>
        <v>402</v>
      </c>
      <c r="B404" s="8" t="s">
        <v>1379</v>
      </c>
      <c r="C404" s="1">
        <v>1</v>
      </c>
      <c r="D404" s="1">
        <f>+IF(Tabla15[[#This Row],[NOMBRE DE LA CAUSA 2018]]=0,0,1)</f>
        <v>1</v>
      </c>
      <c r="E404" s="1">
        <f>+E403+Tabla15[[#This Row],[NOMBRE DE LA CAUSA 2019]]</f>
        <v>402</v>
      </c>
      <c r="F404" s="1">
        <f>+Tabla15[[#This Row],[0]]*Tabla15[[#This Row],[NOMBRE DE LA CAUSA 2019]]</f>
        <v>402</v>
      </c>
      <c r="G404" s="6" t="s">
        <v>746</v>
      </c>
      <c r="H404" s="6"/>
      <c r="I404" s="6"/>
      <c r="J404" s="6"/>
      <c r="K404" s="8" t="s">
        <v>19</v>
      </c>
      <c r="L404" s="10" t="s">
        <v>1380</v>
      </c>
      <c r="M404" s="4">
        <v>2308</v>
      </c>
      <c r="N404" s="1" t="str">
        <f>+Tabla15[[#This Row],[NOMBRE DE LA CAUSA 2017]]</f>
        <v>INDEBIDA OFICIALIZACION DE ENTIDAD FINANCIERA</v>
      </c>
    </row>
    <row r="405" spans="1:14" ht="15" customHeight="1" x14ac:dyDescent="0.25">
      <c r="A405" s="1">
        <f>+Tabla15[[#This Row],[1]]</f>
        <v>403</v>
      </c>
      <c r="B405" s="8" t="s">
        <v>501</v>
      </c>
      <c r="C405" s="1">
        <v>1</v>
      </c>
      <c r="D405" s="1">
        <f>+IF(Tabla15[[#This Row],[NOMBRE DE LA CAUSA 2018]]=0,0,1)</f>
        <v>1</v>
      </c>
      <c r="E405" s="1">
        <f>+E404+Tabla15[[#This Row],[NOMBRE DE LA CAUSA 2019]]</f>
        <v>403</v>
      </c>
      <c r="F405" s="1">
        <f>+Tabla15[[#This Row],[0]]*Tabla15[[#This Row],[NOMBRE DE LA CAUSA 2019]]</f>
        <v>403</v>
      </c>
      <c r="G405" s="8" t="s">
        <v>17</v>
      </c>
      <c r="H405" s="6"/>
      <c r="I405" s="6"/>
      <c r="J405" s="6" t="s">
        <v>18</v>
      </c>
      <c r="K405" s="6" t="s">
        <v>19</v>
      </c>
      <c r="L405" s="10" t="s">
        <v>502</v>
      </c>
      <c r="M405" s="4">
        <v>849</v>
      </c>
      <c r="N405" s="1" t="str">
        <f>+Tabla15[[#This Row],[NOMBRE DE LA CAUSA 2017]]</f>
        <v>INDEBIDA PRESTACION DE SERVICIOS FINANCIEROS</v>
      </c>
    </row>
    <row r="406" spans="1:14" ht="15" customHeight="1" x14ac:dyDescent="0.25">
      <c r="A406" s="1">
        <f>+Tabla15[[#This Row],[1]]</f>
        <v>404</v>
      </c>
      <c r="B406" s="6" t="s">
        <v>228</v>
      </c>
      <c r="C406" s="1">
        <v>1</v>
      </c>
      <c r="D406" s="1">
        <f>+IF(Tabla15[[#This Row],[NOMBRE DE LA CAUSA 2018]]=0,0,1)</f>
        <v>1</v>
      </c>
      <c r="E406" s="1">
        <f>+E405+Tabla15[[#This Row],[NOMBRE DE LA CAUSA 2019]]</f>
        <v>404</v>
      </c>
      <c r="F406" s="1">
        <f>+Tabla15[[#This Row],[0]]*Tabla15[[#This Row],[NOMBRE DE LA CAUSA 2019]]</f>
        <v>404</v>
      </c>
      <c r="G406" s="6" t="s">
        <v>17</v>
      </c>
      <c r="H406" s="6"/>
      <c r="I406" s="6"/>
      <c r="J406" s="6" t="s">
        <v>18</v>
      </c>
      <c r="K406" s="6" t="s">
        <v>19</v>
      </c>
      <c r="L406" s="7" t="s">
        <v>229</v>
      </c>
      <c r="M406" s="4">
        <v>374</v>
      </c>
      <c r="N406" s="1" t="str">
        <f>+Tabla15[[#This Row],[NOMBRE DE LA CAUSA 2017]]</f>
        <v>INDEBIDA PRESTACION DE SERVICIOS PUBLICOS DOMICILIARIOS</v>
      </c>
    </row>
    <row r="407" spans="1:14" ht="15" customHeight="1" x14ac:dyDescent="0.25">
      <c r="A407" s="1">
        <f>+Tabla15[[#This Row],[1]]</f>
        <v>405</v>
      </c>
      <c r="B407" s="6" t="s">
        <v>326</v>
      </c>
      <c r="C407" s="1">
        <v>1</v>
      </c>
      <c r="D407" s="1">
        <f>+IF(Tabla15[[#This Row],[NOMBRE DE LA CAUSA 2018]]=0,0,1)</f>
        <v>1</v>
      </c>
      <c r="E407" s="1">
        <f>+E406+Tabla15[[#This Row],[NOMBRE DE LA CAUSA 2019]]</f>
        <v>405</v>
      </c>
      <c r="F407" s="1">
        <f>+Tabla15[[#This Row],[0]]*Tabla15[[#This Row],[NOMBRE DE LA CAUSA 2019]]</f>
        <v>405</v>
      </c>
      <c r="G407" s="6" t="s">
        <v>17</v>
      </c>
      <c r="H407" s="6"/>
      <c r="I407" s="6"/>
      <c r="J407" s="6" t="s">
        <v>18</v>
      </c>
      <c r="K407" s="6" t="s">
        <v>19</v>
      </c>
      <c r="L407" s="7" t="s">
        <v>327</v>
      </c>
      <c r="M407" s="4">
        <v>518</v>
      </c>
      <c r="N407" s="1" t="str">
        <f>+Tabla15[[#This Row],[NOMBRE DE LA CAUSA 2017]]</f>
        <v>INDEBIDA PRESTACION DEL SERVICIO DE CORREO POSTAL</v>
      </c>
    </row>
    <row r="408" spans="1:14" ht="15" customHeight="1" x14ac:dyDescent="0.25">
      <c r="A408" s="1">
        <f>+Tabla15[[#This Row],[1]]</f>
        <v>406</v>
      </c>
      <c r="B408" s="5" t="s">
        <v>214</v>
      </c>
      <c r="C408" s="1">
        <v>1</v>
      </c>
      <c r="D408" s="1">
        <f>+IF(Tabla15[[#This Row],[NOMBRE DE LA CAUSA 2018]]=0,0,1)</f>
        <v>1</v>
      </c>
      <c r="E408" s="1">
        <f>+E407+Tabla15[[#This Row],[NOMBRE DE LA CAUSA 2019]]</f>
        <v>406</v>
      </c>
      <c r="F408" s="1">
        <f>+Tabla15[[#This Row],[0]]*Tabla15[[#This Row],[NOMBRE DE LA CAUSA 2019]]</f>
        <v>406</v>
      </c>
      <c r="G408" s="6" t="s">
        <v>17</v>
      </c>
      <c r="J408" s="1" t="s">
        <v>18</v>
      </c>
      <c r="K408" s="1" t="s">
        <v>19</v>
      </c>
      <c r="L408" s="7" t="s">
        <v>215</v>
      </c>
      <c r="M408" s="4">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6" t="s">
        <v>746</v>
      </c>
      <c r="H409" s="6"/>
      <c r="I409" s="6"/>
      <c r="K409" s="5" t="s">
        <v>19</v>
      </c>
      <c r="L409" s="5" t="s">
        <v>1395</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6" t="s">
        <v>753</v>
      </c>
      <c r="H410" s="6" t="s">
        <v>1320</v>
      </c>
      <c r="I410" s="6"/>
      <c r="K410" s="1" t="s">
        <v>19</v>
      </c>
      <c r="L410" s="1" t="s">
        <v>1321</v>
      </c>
      <c r="M410" s="4">
        <v>2280</v>
      </c>
      <c r="N410" s="1" t="str">
        <f>+Tabla15[[#This Row],[NOMBRE DE LA CAUSA 2017]]</f>
        <v>INDEBIDO TRASLADO DE FUNCIONARIO PUBLICO</v>
      </c>
    </row>
    <row r="411" spans="1:14" ht="15" customHeight="1" x14ac:dyDescent="0.25">
      <c r="A411" s="1">
        <f>+Tabla15[[#This Row],[1]]</f>
        <v>409</v>
      </c>
      <c r="B411" s="6" t="s">
        <v>1322</v>
      </c>
      <c r="C411" s="1">
        <v>1</v>
      </c>
      <c r="D411" s="1">
        <f>+IF(Tabla15[[#This Row],[NOMBRE DE LA CAUSA 2018]]=0,0,1)</f>
        <v>1</v>
      </c>
      <c r="E411" s="1">
        <f>+E410+Tabla15[[#This Row],[NOMBRE DE LA CAUSA 2019]]</f>
        <v>409</v>
      </c>
      <c r="F411" s="1">
        <f>+Tabla15[[#This Row],[0]]*Tabla15[[#This Row],[NOMBRE DE LA CAUSA 2019]]</f>
        <v>409</v>
      </c>
      <c r="G411" s="6" t="s">
        <v>753</v>
      </c>
      <c r="H411" s="6" t="s">
        <v>1320</v>
      </c>
      <c r="I411" s="6"/>
      <c r="J411" s="6"/>
      <c r="K411" s="6" t="s">
        <v>19</v>
      </c>
      <c r="L411" s="7" t="s">
        <v>1323</v>
      </c>
      <c r="M411" s="4">
        <v>2281</v>
      </c>
      <c r="N411" s="1" t="str">
        <f>+Tabla15[[#This Row],[NOMBRE DE LA CAUSA 2017]]</f>
        <v>INDEBIDO TRASLADO DE TRABAJADOR OFICIAL</v>
      </c>
    </row>
    <row r="412" spans="1:14" ht="15" customHeight="1" x14ac:dyDescent="0.25">
      <c r="A412" s="1">
        <f>+Tabla15[[#This Row],[1]]</f>
        <v>410</v>
      </c>
      <c r="B412" s="6" t="s">
        <v>1039</v>
      </c>
      <c r="C412" s="1">
        <v>1</v>
      </c>
      <c r="D412" s="1">
        <f>+IF(Tabla15[[#This Row],[NOMBRE DE LA CAUSA 2018]]=0,0,1)</f>
        <v>1</v>
      </c>
      <c r="E412" s="1">
        <f>+E411+Tabla15[[#This Row],[NOMBRE DE LA CAUSA 2019]]</f>
        <v>410</v>
      </c>
      <c r="F412" s="1">
        <f>+Tabla15[[#This Row],[0]]*Tabla15[[#This Row],[NOMBRE DE LA CAUSA 2019]]</f>
        <v>410</v>
      </c>
      <c r="G412" s="6" t="s">
        <v>753</v>
      </c>
      <c r="H412" s="6" t="s">
        <v>1040</v>
      </c>
      <c r="I412" s="6"/>
      <c r="J412" s="6"/>
      <c r="K412" s="6" t="s">
        <v>19</v>
      </c>
      <c r="L412" s="7" t="s">
        <v>1041</v>
      </c>
      <c r="M412" s="4">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6" t="s">
        <v>753</v>
      </c>
      <c r="H413" s="1" t="s">
        <v>809</v>
      </c>
      <c r="K413" s="1" t="s">
        <v>19</v>
      </c>
      <c r="L413" s="7" t="s">
        <v>810</v>
      </c>
      <c r="M413" s="4">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6" t="s">
        <v>17</v>
      </c>
      <c r="H414" s="6"/>
      <c r="I414" s="6"/>
      <c r="J414" s="1" t="s">
        <v>18</v>
      </c>
      <c r="K414" s="1" t="s">
        <v>19</v>
      </c>
      <c r="L414" s="1" t="s">
        <v>207</v>
      </c>
      <c r="M414" s="4">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6" t="s">
        <v>753</v>
      </c>
      <c r="H415" s="1" t="s">
        <v>816</v>
      </c>
      <c r="K415" s="1" t="s">
        <v>19</v>
      </c>
      <c r="L415" s="1" t="s">
        <v>817</v>
      </c>
      <c r="M415" s="4">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6" t="s">
        <v>17</v>
      </c>
      <c r="J416" s="1" t="s">
        <v>18</v>
      </c>
      <c r="K416" s="1" t="s">
        <v>19</v>
      </c>
      <c r="L416" s="1" t="s">
        <v>500</v>
      </c>
      <c r="M416" s="4">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6" t="s">
        <v>753</v>
      </c>
      <c r="H417" s="1" t="s">
        <v>885</v>
      </c>
      <c r="K417" s="1" t="s">
        <v>19</v>
      </c>
      <c r="L417" s="7" t="s">
        <v>894</v>
      </c>
      <c r="M417" s="4">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6" t="s">
        <v>753</v>
      </c>
      <c r="H418" s="1" t="s">
        <v>885</v>
      </c>
      <c r="K418" s="1" t="s">
        <v>19</v>
      </c>
      <c r="L418" s="7" t="s">
        <v>900</v>
      </c>
      <c r="M418" s="4">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6" t="s">
        <v>753</v>
      </c>
      <c r="H419" s="1" t="s">
        <v>885</v>
      </c>
      <c r="K419" s="1" t="s">
        <v>19</v>
      </c>
      <c r="L419" s="7" t="s">
        <v>886</v>
      </c>
      <c r="M419" s="4">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6" t="s">
        <v>17</v>
      </c>
      <c r="J420" s="1" t="s">
        <v>18</v>
      </c>
      <c r="K420" s="1" t="s">
        <v>19</v>
      </c>
      <c r="L420" s="7" t="s">
        <v>55</v>
      </c>
      <c r="M420" s="4">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6" t="s">
        <v>753</v>
      </c>
      <c r="H421" s="1" t="s">
        <v>1007</v>
      </c>
      <c r="K421" s="1" t="s">
        <v>19</v>
      </c>
      <c r="L421" s="7" t="s">
        <v>1008</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6" t="s">
        <v>753</v>
      </c>
      <c r="H422" s="1" t="s">
        <v>1014</v>
      </c>
      <c r="I422" s="6"/>
      <c r="K422" s="1" t="s">
        <v>19</v>
      </c>
      <c r="L422" s="1" t="s">
        <v>1015</v>
      </c>
      <c r="M422" s="4">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6" t="s">
        <v>17</v>
      </c>
      <c r="I423" s="6"/>
      <c r="J423" s="1" t="s">
        <v>18</v>
      </c>
      <c r="K423" s="1" t="s">
        <v>19</v>
      </c>
      <c r="L423" s="1" t="s">
        <v>57</v>
      </c>
      <c r="M423" s="4">
        <v>77</v>
      </c>
      <c r="N423" s="1" t="str">
        <f>+Tabla15[[#This Row],[NOMBRE DE LA CAUSA 2017]]</f>
        <v>LESION A CIVIL POR EXPLOSION DE MINA ANTIPERSONAL</v>
      </c>
    </row>
    <row r="424" spans="1:14" ht="15" customHeight="1" x14ac:dyDescent="0.25">
      <c r="A424" s="1">
        <f>+Tabla15[[#This Row],[1]]</f>
        <v>422</v>
      </c>
      <c r="B424" s="6" t="s">
        <v>348</v>
      </c>
      <c r="C424" s="1">
        <v>1</v>
      </c>
      <c r="D424" s="1">
        <f>+IF(Tabla15[[#This Row],[NOMBRE DE LA CAUSA 2018]]=0,0,1)</f>
        <v>1</v>
      </c>
      <c r="E424" s="1">
        <f>+E423+Tabla15[[#This Row],[NOMBRE DE LA CAUSA 2019]]</f>
        <v>422</v>
      </c>
      <c r="F424" s="1">
        <f>+Tabla15[[#This Row],[0]]*Tabla15[[#This Row],[NOMBRE DE LA CAUSA 2019]]</f>
        <v>422</v>
      </c>
      <c r="G424" s="6" t="s">
        <v>17</v>
      </c>
      <c r="H424" s="6"/>
      <c r="I424" s="6"/>
      <c r="J424" s="6" t="s">
        <v>18</v>
      </c>
      <c r="K424" s="6" t="s">
        <v>19</v>
      </c>
      <c r="L424" s="7" t="s">
        <v>349</v>
      </c>
      <c r="M424" s="4">
        <v>554</v>
      </c>
      <c r="N424" s="1" t="str">
        <f>+Tabla15[[#This Row],[NOMBRE DE LA CAUSA 2017]]</f>
        <v>LESION A CIVIL POR GRUPO ARMADO ILEGAL</v>
      </c>
    </row>
    <row r="425" spans="1:14" ht="15" customHeight="1" x14ac:dyDescent="0.25">
      <c r="A425" s="1">
        <f>+Tabla15[[#This Row],[1]]</f>
        <v>423</v>
      </c>
      <c r="B425" s="6" t="s">
        <v>426</v>
      </c>
      <c r="C425" s="1">
        <v>1</v>
      </c>
      <c r="D425" s="1">
        <f>+IF(Tabla15[[#This Row],[NOMBRE DE LA CAUSA 2018]]=0,0,1)</f>
        <v>1</v>
      </c>
      <c r="E425" s="1">
        <f>+E424+Tabla15[[#This Row],[NOMBRE DE LA CAUSA 2019]]</f>
        <v>423</v>
      </c>
      <c r="F425" s="1">
        <f>+Tabla15[[#This Row],[0]]*Tabla15[[#This Row],[NOMBRE DE LA CAUSA 2019]]</f>
        <v>423</v>
      </c>
      <c r="G425" s="6" t="s">
        <v>17</v>
      </c>
      <c r="H425" s="6"/>
      <c r="I425" s="6"/>
      <c r="J425" s="6" t="s">
        <v>18</v>
      </c>
      <c r="K425" s="6" t="s">
        <v>19</v>
      </c>
      <c r="L425" s="1" t="s">
        <v>427</v>
      </c>
      <c r="M425" s="4">
        <v>800</v>
      </c>
      <c r="N425" s="1" t="str">
        <f>+Tabla15[[#This Row],[NOMBRE DE LA CAUSA 2017]]</f>
        <v>LESION A CONSCRIPTO CON AERONAVE OFICIAL</v>
      </c>
    </row>
    <row r="426" spans="1:14" ht="15" customHeight="1" x14ac:dyDescent="0.25">
      <c r="A426" s="1">
        <f>+Tabla15[[#This Row],[1]]</f>
        <v>424</v>
      </c>
      <c r="B426" s="6" t="s">
        <v>192</v>
      </c>
      <c r="C426" s="1">
        <v>1</v>
      </c>
      <c r="D426" s="1">
        <f>+IF(Tabla15[[#This Row],[NOMBRE DE LA CAUSA 2018]]=0,0,1)</f>
        <v>1</v>
      </c>
      <c r="E426" s="1">
        <f>+E425+Tabla15[[#This Row],[NOMBRE DE LA CAUSA 2019]]</f>
        <v>424</v>
      </c>
      <c r="F426" s="1">
        <f>+Tabla15[[#This Row],[0]]*Tabla15[[#This Row],[NOMBRE DE LA CAUSA 2019]]</f>
        <v>424</v>
      </c>
      <c r="G426" s="6" t="s">
        <v>17</v>
      </c>
      <c r="H426" s="6"/>
      <c r="I426" s="6"/>
      <c r="J426" s="6" t="s">
        <v>18</v>
      </c>
      <c r="K426" s="6" t="s">
        <v>19</v>
      </c>
      <c r="L426" s="7" t="s">
        <v>193</v>
      </c>
      <c r="M426" s="4">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6" t="s">
        <v>746</v>
      </c>
      <c r="K427" s="1" t="s">
        <v>19</v>
      </c>
      <c r="L427" s="12" t="s">
        <v>828</v>
      </c>
      <c r="M427" s="4">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6" t="s">
        <v>17</v>
      </c>
      <c r="J428" s="1" t="s">
        <v>18</v>
      </c>
      <c r="K428" s="1" t="s">
        <v>19</v>
      </c>
      <c r="L428" s="12" t="s">
        <v>423</v>
      </c>
      <c r="M428" s="4">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6" t="s">
        <v>746</v>
      </c>
      <c r="K429" s="1" t="s">
        <v>19</v>
      </c>
      <c r="L429" s="12" t="s">
        <v>830</v>
      </c>
      <c r="M429" s="4">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6" t="s">
        <v>17</v>
      </c>
      <c r="J430" s="1" t="s">
        <v>18</v>
      </c>
      <c r="K430" s="1" t="s">
        <v>19</v>
      </c>
      <c r="L430" s="7" t="s">
        <v>353</v>
      </c>
      <c r="M430" s="4">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6" t="s">
        <v>753</v>
      </c>
      <c r="H431" s="1" t="s">
        <v>834</v>
      </c>
      <c r="K431" s="1" t="s">
        <v>19</v>
      </c>
      <c r="L431" s="7" t="s">
        <v>840</v>
      </c>
      <c r="M431" s="4">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6" t="s">
        <v>753</v>
      </c>
      <c r="H432" s="1" t="s">
        <v>834</v>
      </c>
      <c r="K432" s="1" t="s">
        <v>19</v>
      </c>
      <c r="L432" s="7" t="s">
        <v>844</v>
      </c>
      <c r="M432" s="4">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6" t="s">
        <v>753</v>
      </c>
      <c r="H433" s="1" t="s">
        <v>834</v>
      </c>
      <c r="K433" s="1" t="s">
        <v>19</v>
      </c>
      <c r="L433" s="7" t="s">
        <v>835</v>
      </c>
      <c r="M433" s="4">
        <v>2063</v>
      </c>
      <c r="N433" s="1" t="str">
        <f>+Tabla15[[#This Row],[NOMBRE DE LA CAUSA 2017]]</f>
        <v>LESION A CONSCRIPTO EN OPERATIVO MILITAR</v>
      </c>
    </row>
    <row r="434" spans="1:14" ht="15" customHeight="1" x14ac:dyDescent="0.25">
      <c r="A434" s="1">
        <f>+Tabla15[[#This Row],[1]]</f>
        <v>432</v>
      </c>
      <c r="B434" s="6" t="s">
        <v>845</v>
      </c>
      <c r="C434" s="1">
        <v>1</v>
      </c>
      <c r="D434" s="1">
        <f>+IF(Tabla15[[#This Row],[NOMBRE DE LA CAUSA 2018]]=0,0,1)</f>
        <v>1</v>
      </c>
      <c r="E434" s="1">
        <f>+E433+Tabla15[[#This Row],[NOMBRE DE LA CAUSA 2019]]</f>
        <v>432</v>
      </c>
      <c r="F434" s="1">
        <f>+Tabla15[[#This Row],[0]]*Tabla15[[#This Row],[NOMBRE DE LA CAUSA 2019]]</f>
        <v>432</v>
      </c>
      <c r="G434" s="6" t="s">
        <v>753</v>
      </c>
      <c r="H434" s="6" t="s">
        <v>834</v>
      </c>
      <c r="I434" s="6"/>
      <c r="J434" s="6"/>
      <c r="K434" s="6" t="s">
        <v>19</v>
      </c>
      <c r="L434" s="7" t="s">
        <v>846</v>
      </c>
      <c r="M434" s="4">
        <v>2068</v>
      </c>
      <c r="N434" s="1" t="str">
        <f>+Tabla15[[#This Row],[NOMBRE DE LA CAUSA 2017]]</f>
        <v>LESION A CONSCRIPTO EN PROCEDIMIENTO DE POLICIA</v>
      </c>
    </row>
    <row r="435" spans="1:14" ht="15" customHeight="1" x14ac:dyDescent="0.25">
      <c r="A435" s="1">
        <f>+Tabla15[[#This Row],[1]]</f>
        <v>433</v>
      </c>
      <c r="B435" s="6" t="s">
        <v>382</v>
      </c>
      <c r="C435" s="1">
        <v>1</v>
      </c>
      <c r="D435" s="1">
        <f>+IF(Tabla15[[#This Row],[NOMBRE DE LA CAUSA 2018]]=0,0,1)</f>
        <v>1</v>
      </c>
      <c r="E435" s="1">
        <f>+E434+Tabla15[[#This Row],[NOMBRE DE LA CAUSA 2019]]</f>
        <v>433</v>
      </c>
      <c r="F435" s="1">
        <f>+Tabla15[[#This Row],[0]]*Tabla15[[#This Row],[NOMBRE DE LA CAUSA 2019]]</f>
        <v>433</v>
      </c>
      <c r="G435" s="6" t="s">
        <v>17</v>
      </c>
      <c r="H435" s="6"/>
      <c r="I435" s="6"/>
      <c r="J435" s="6" t="s">
        <v>18</v>
      </c>
      <c r="K435" s="6" t="s">
        <v>19</v>
      </c>
      <c r="L435" s="7" t="s">
        <v>383</v>
      </c>
      <c r="M435" s="4">
        <v>747</v>
      </c>
      <c r="N435" s="1" t="str">
        <f>+Tabla15[[#This Row],[NOMBRE DE LA CAUSA 2017]]</f>
        <v>LESION A CONSCRIPTO POR ACTO TERRORISTA</v>
      </c>
    </row>
    <row r="436" spans="1:14" ht="15" customHeight="1" x14ac:dyDescent="0.25">
      <c r="A436" s="1">
        <f>+Tabla15[[#This Row],[1]]</f>
        <v>434</v>
      </c>
      <c r="B436" s="6" t="s">
        <v>340</v>
      </c>
      <c r="C436" s="1">
        <v>1</v>
      </c>
      <c r="D436" s="1">
        <f>+IF(Tabla15[[#This Row],[NOMBRE DE LA CAUSA 2018]]=0,0,1)</f>
        <v>1</v>
      </c>
      <c r="E436" s="1">
        <f>+E435+Tabla15[[#This Row],[NOMBRE DE LA CAUSA 2019]]</f>
        <v>434</v>
      </c>
      <c r="F436" s="1">
        <f>+Tabla15[[#This Row],[0]]*Tabla15[[#This Row],[NOMBRE DE LA CAUSA 2019]]</f>
        <v>434</v>
      </c>
      <c r="G436" s="6" t="s">
        <v>17</v>
      </c>
      <c r="H436" s="6"/>
      <c r="I436" s="6"/>
      <c r="J436" s="6" t="s">
        <v>18</v>
      </c>
      <c r="K436" s="6" t="s">
        <v>19</v>
      </c>
      <c r="L436" s="7" t="s">
        <v>341</v>
      </c>
      <c r="M436" s="4">
        <v>550</v>
      </c>
      <c r="N436" s="1" t="str">
        <f>+Tabla15[[#This Row],[NOMBRE DE LA CAUSA 2017]]</f>
        <v>LESION A CONSCRIPTO POR EXPLOSION DE MINA ANTIPERSONAL</v>
      </c>
    </row>
    <row r="437" spans="1:14" ht="15" customHeight="1" x14ac:dyDescent="0.25">
      <c r="A437" s="1">
        <f>+Tabla15[[#This Row],[1]]</f>
        <v>435</v>
      </c>
      <c r="B437" s="6" t="s">
        <v>414</v>
      </c>
      <c r="C437" s="1">
        <v>1</v>
      </c>
      <c r="D437" s="1">
        <f>+IF(Tabla15[[#This Row],[NOMBRE DE LA CAUSA 2018]]=0,0,1)</f>
        <v>1</v>
      </c>
      <c r="E437" s="1">
        <f>+E436+Tabla15[[#This Row],[NOMBRE DE LA CAUSA 2019]]</f>
        <v>435</v>
      </c>
      <c r="F437" s="1">
        <f>+Tabla15[[#This Row],[0]]*Tabla15[[#This Row],[NOMBRE DE LA CAUSA 2019]]</f>
        <v>435</v>
      </c>
      <c r="G437" s="6" t="s">
        <v>17</v>
      </c>
      <c r="H437" s="6"/>
      <c r="I437" s="6"/>
      <c r="J437" s="6" t="s">
        <v>18</v>
      </c>
      <c r="K437" s="6" t="s">
        <v>19</v>
      </c>
      <c r="L437" s="7" t="s">
        <v>415</v>
      </c>
      <c r="M437" s="4">
        <v>794</v>
      </c>
      <c r="N437" s="1" t="str">
        <f>+Tabla15[[#This Row],[NOMBRE DE LA CAUSA 2017]]</f>
        <v>LESION A MIEMBRO VOLUNTARIO DE LA FUERZA PUBLICA CON AERONAVE OFICIAL</v>
      </c>
    </row>
    <row r="438" spans="1:14" ht="15" customHeight="1" x14ac:dyDescent="0.25">
      <c r="A438" s="1">
        <f>+Tabla15[[#This Row],[1]]</f>
        <v>436</v>
      </c>
      <c r="B438" s="6" t="s">
        <v>200</v>
      </c>
      <c r="C438" s="1">
        <v>1</v>
      </c>
      <c r="D438" s="1">
        <f>+IF(Tabla15[[#This Row],[NOMBRE DE LA CAUSA 2018]]=0,0,1)</f>
        <v>1</v>
      </c>
      <c r="E438" s="1">
        <f>+E437+Tabla15[[#This Row],[NOMBRE DE LA CAUSA 2019]]</f>
        <v>436</v>
      </c>
      <c r="F438" s="1">
        <f>+Tabla15[[#This Row],[0]]*Tabla15[[#This Row],[NOMBRE DE LA CAUSA 2019]]</f>
        <v>436</v>
      </c>
      <c r="G438" s="6" t="s">
        <v>17</v>
      </c>
      <c r="H438" s="6"/>
      <c r="I438" s="6"/>
      <c r="J438" s="6" t="s">
        <v>18</v>
      </c>
      <c r="K438" s="6" t="s">
        <v>19</v>
      </c>
      <c r="L438" s="7" t="s">
        <v>201</v>
      </c>
      <c r="M438" s="4">
        <v>322</v>
      </c>
      <c r="N438" s="1" t="str">
        <f>+Tabla15[[#This Row],[NOMBRE DE LA CAUSA 2017]]</f>
        <v>LESION A MIEMBRO VOLUNTARIO DE LA FUERZA PUBLICA CON ARMA DE DOTACION OFICIAL</v>
      </c>
    </row>
    <row r="439" spans="1:14" ht="15" customHeight="1" x14ac:dyDescent="0.25">
      <c r="A439" s="1">
        <f>+Tabla15[[#This Row],[1]]</f>
        <v>437</v>
      </c>
      <c r="B439" s="6" t="s">
        <v>880</v>
      </c>
      <c r="C439" s="1">
        <v>1</v>
      </c>
      <c r="D439" s="1">
        <f>+IF(Tabla15[[#This Row],[NOMBRE DE LA CAUSA 2018]]=0,0,1)</f>
        <v>1</v>
      </c>
      <c r="E439" s="1">
        <f>+E438+Tabla15[[#This Row],[NOMBRE DE LA CAUSA 2019]]</f>
        <v>437</v>
      </c>
      <c r="F439" s="1">
        <f>+Tabla15[[#This Row],[0]]*Tabla15[[#This Row],[NOMBRE DE LA CAUSA 2019]]</f>
        <v>437</v>
      </c>
      <c r="G439" s="6" t="s">
        <v>746</v>
      </c>
      <c r="I439" s="6"/>
      <c r="J439" s="6"/>
      <c r="K439" s="6" t="s">
        <v>19</v>
      </c>
      <c r="L439" s="7" t="s">
        <v>881</v>
      </c>
      <c r="M439" s="4">
        <v>2084</v>
      </c>
      <c r="N439" s="1" t="str">
        <f>+Tabla15[[#This Row],[NOMBRE DE LA CAUSA 2017]]</f>
        <v>LESION A MIEMBRO VOLUNTARIO DE LA FUERZA PUBLICA CON ARMA DE USO PERSONAL</v>
      </c>
    </row>
    <row r="440" spans="1:14" ht="15" customHeight="1" x14ac:dyDescent="0.25">
      <c r="A440" s="1">
        <f>+Tabla15[[#This Row],[1]]</f>
        <v>438</v>
      </c>
      <c r="B440" s="6" t="s">
        <v>418</v>
      </c>
      <c r="C440" s="1">
        <v>1</v>
      </c>
      <c r="D440" s="1">
        <f>+IF(Tabla15[[#This Row],[NOMBRE DE LA CAUSA 2018]]=0,0,1)</f>
        <v>1</v>
      </c>
      <c r="E440" s="1">
        <f>+E439+Tabla15[[#This Row],[NOMBRE DE LA CAUSA 2019]]</f>
        <v>438</v>
      </c>
      <c r="F440" s="1">
        <f>+Tabla15[[#This Row],[0]]*Tabla15[[#This Row],[NOMBRE DE LA CAUSA 2019]]</f>
        <v>438</v>
      </c>
      <c r="G440" s="6" t="s">
        <v>17</v>
      </c>
      <c r="I440" s="6"/>
      <c r="J440" s="1" t="s">
        <v>18</v>
      </c>
      <c r="K440" s="1" t="s">
        <v>19</v>
      </c>
      <c r="L440" s="7" t="s">
        <v>419</v>
      </c>
      <c r="M440" s="4">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6" t="s">
        <v>17</v>
      </c>
      <c r="I441" s="6"/>
      <c r="J441" s="1" t="s">
        <v>18</v>
      </c>
      <c r="K441" s="1" t="s">
        <v>19</v>
      </c>
      <c r="L441" s="7" t="s">
        <v>411</v>
      </c>
      <c r="M441" s="4">
        <v>792</v>
      </c>
      <c r="N441" s="1" t="str">
        <f>+Tabla15[[#This Row],[NOMBRE DE LA CAUSA 2017]]</f>
        <v>LESION A MIEMBRO VOLUNTARIO DE LA FUERZA PUBLICA CON VEHICULO OFICIAL</v>
      </c>
    </row>
    <row r="442" spans="1:14" ht="15" customHeight="1" x14ac:dyDescent="0.25">
      <c r="A442" s="1">
        <f>+Tabla15[[#This Row],[1]]</f>
        <v>440</v>
      </c>
      <c r="B442" s="6" t="s">
        <v>858</v>
      </c>
      <c r="C442" s="1">
        <v>1</v>
      </c>
      <c r="D442" s="1">
        <f>+IF(Tabla15[[#This Row],[NOMBRE DE LA CAUSA 2018]]=0,0,1)</f>
        <v>1</v>
      </c>
      <c r="E442" s="1">
        <f>+E441+Tabla15[[#This Row],[NOMBRE DE LA CAUSA 2019]]</f>
        <v>440</v>
      </c>
      <c r="F442" s="1">
        <f>+Tabla15[[#This Row],[0]]*Tabla15[[#This Row],[NOMBRE DE LA CAUSA 2019]]</f>
        <v>440</v>
      </c>
      <c r="G442" s="6" t="s">
        <v>746</v>
      </c>
      <c r="K442" s="1" t="s">
        <v>19</v>
      </c>
      <c r="L442" s="7" t="s">
        <v>859</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354</v>
      </c>
      <c r="C443" s="1">
        <v>1</v>
      </c>
      <c r="D443" s="1">
        <f>+IF(Tabla15[[#This Row],[NOMBRE DE LA CAUSA 2018]]=0,0,1)</f>
        <v>1</v>
      </c>
      <c r="E443" s="1">
        <f>+E442+Tabla15[[#This Row],[NOMBRE DE LA CAUSA 2019]]</f>
        <v>441</v>
      </c>
      <c r="F443" s="1">
        <f>+Tabla15[[#This Row],[0]]*Tabla15[[#This Row],[NOMBRE DE LA CAUSA 2019]]</f>
        <v>441</v>
      </c>
      <c r="G443" s="6" t="s">
        <v>17</v>
      </c>
      <c r="J443" s="1" t="s">
        <v>18</v>
      </c>
      <c r="K443" s="1" t="s">
        <v>19</v>
      </c>
      <c r="L443" s="7" t="s">
        <v>355</v>
      </c>
      <c r="M443" s="4">
        <v>558</v>
      </c>
      <c r="N443" s="1" t="str">
        <f>+Tabla15[[#This Row],[NOMBRE DE LA CAUSA 2017]]</f>
        <v>LESION A MIEMBRO VOLUNTARIO DE LA FUERZA PUBLICA DURANTE INSTRUCCION</v>
      </c>
    </row>
    <row r="444" spans="1:14" ht="15" customHeight="1" x14ac:dyDescent="0.25">
      <c r="A444" s="1">
        <f>+Tabla15[[#This Row],[1]]</f>
        <v>442</v>
      </c>
      <c r="B444" s="6" t="s">
        <v>868</v>
      </c>
      <c r="C444" s="1">
        <v>1</v>
      </c>
      <c r="D444" s="1">
        <f>+IF(Tabla15[[#This Row],[NOMBRE DE LA CAUSA 2018]]=0,0,1)</f>
        <v>1</v>
      </c>
      <c r="E444" s="1">
        <f>+E443+Tabla15[[#This Row],[NOMBRE DE LA CAUSA 2019]]</f>
        <v>442</v>
      </c>
      <c r="F444" s="1">
        <f>+Tabla15[[#This Row],[0]]*Tabla15[[#This Row],[NOMBRE DE LA CAUSA 2019]]</f>
        <v>442</v>
      </c>
      <c r="G444" s="6" t="s">
        <v>753</v>
      </c>
      <c r="H444" s="1" t="s">
        <v>863</v>
      </c>
      <c r="K444" s="1" t="s">
        <v>19</v>
      </c>
      <c r="L444" s="7" t="s">
        <v>869</v>
      </c>
      <c r="M444" s="4">
        <v>2078</v>
      </c>
      <c r="N444" s="1" t="str">
        <f>+Tabla15[[#This Row],[NOMBRE DE LA CAUSA 2017]]</f>
        <v>LESION A MIEMBRO VOLUNTARIO DE LA FUERZA PUBLICA EN COMBATE O ENFRENTAMIENTO</v>
      </c>
    </row>
    <row r="445" spans="1:14" ht="15" customHeight="1" x14ac:dyDescent="0.25">
      <c r="A445" s="1">
        <f>+Tabla15[[#This Row],[1]]</f>
        <v>443</v>
      </c>
      <c r="B445" s="6" t="s">
        <v>872</v>
      </c>
      <c r="C445" s="1">
        <v>1</v>
      </c>
      <c r="D445" s="1">
        <f>+IF(Tabla15[[#This Row],[NOMBRE DE LA CAUSA 2018]]=0,0,1)</f>
        <v>1</v>
      </c>
      <c r="E445" s="1">
        <f>+E444+Tabla15[[#This Row],[NOMBRE DE LA CAUSA 2019]]</f>
        <v>443</v>
      </c>
      <c r="F445" s="1">
        <f>+Tabla15[[#This Row],[0]]*Tabla15[[#This Row],[NOMBRE DE LA CAUSA 2019]]</f>
        <v>443</v>
      </c>
      <c r="G445" s="6" t="s">
        <v>753</v>
      </c>
      <c r="H445" s="6" t="s">
        <v>863</v>
      </c>
      <c r="I445" s="6"/>
      <c r="J445" s="6"/>
      <c r="K445" s="6" t="s">
        <v>19</v>
      </c>
      <c r="L445" s="7" t="s">
        <v>873</v>
      </c>
      <c r="M445" s="4">
        <v>2080</v>
      </c>
      <c r="N445" s="1" t="str">
        <f>+Tabla15[[#This Row],[NOMBRE DE LA CAUSA 2017]]</f>
        <v>LESION A MIEMBRO VOLUNTARIO DE LA FUERZA PUBLICA EN ENFRENTAMIENTO ENTRE TROPAS</v>
      </c>
    </row>
    <row r="446" spans="1:14" ht="15" customHeight="1" x14ac:dyDescent="0.25">
      <c r="A446" s="1">
        <f>+Tabla15[[#This Row],[1]]</f>
        <v>444</v>
      </c>
      <c r="B446" s="6" t="s">
        <v>862</v>
      </c>
      <c r="C446" s="1">
        <v>1</v>
      </c>
      <c r="D446" s="1">
        <f>+IF(Tabla15[[#This Row],[NOMBRE DE LA CAUSA 2018]]=0,0,1)</f>
        <v>1</v>
      </c>
      <c r="E446" s="1">
        <f>+E445+Tabla15[[#This Row],[NOMBRE DE LA CAUSA 2019]]</f>
        <v>444</v>
      </c>
      <c r="F446" s="1">
        <f>+Tabla15[[#This Row],[0]]*Tabla15[[#This Row],[NOMBRE DE LA CAUSA 2019]]</f>
        <v>444</v>
      </c>
      <c r="G446" s="6" t="s">
        <v>753</v>
      </c>
      <c r="H446" s="6" t="s">
        <v>863</v>
      </c>
      <c r="I446" s="6"/>
      <c r="J446" s="6"/>
      <c r="K446" s="6" t="s">
        <v>19</v>
      </c>
      <c r="L446" s="7" t="s">
        <v>864</v>
      </c>
      <c r="M446" s="4">
        <v>2076</v>
      </c>
      <c r="N446" s="1" t="str">
        <f>+Tabla15[[#This Row],[NOMBRE DE LA CAUSA 2017]]</f>
        <v>LESION A MIEMBRO VOLUNTARIO DE LA FUERZA PUBLICA EN OPERATIVO MILITAR</v>
      </c>
    </row>
    <row r="447" spans="1:14" ht="15" customHeight="1" x14ac:dyDescent="0.25">
      <c r="A447" s="1">
        <f>+Tabla15[[#This Row],[1]]</f>
        <v>445</v>
      </c>
      <c r="B447" s="6" t="s">
        <v>874</v>
      </c>
      <c r="C447" s="1">
        <v>1</v>
      </c>
      <c r="D447" s="1">
        <f>+IF(Tabla15[[#This Row],[NOMBRE DE LA CAUSA 2018]]=0,0,1)</f>
        <v>1</v>
      </c>
      <c r="E447" s="1">
        <f>+E446+Tabla15[[#This Row],[NOMBRE DE LA CAUSA 2019]]</f>
        <v>445</v>
      </c>
      <c r="F447" s="1">
        <f>+Tabla15[[#This Row],[0]]*Tabla15[[#This Row],[NOMBRE DE LA CAUSA 2019]]</f>
        <v>445</v>
      </c>
      <c r="G447" s="6" t="s">
        <v>753</v>
      </c>
      <c r="H447" s="6" t="s">
        <v>863</v>
      </c>
      <c r="I447" s="6"/>
      <c r="J447" s="6"/>
      <c r="K447" s="6" t="s">
        <v>19</v>
      </c>
      <c r="L447" s="7" t="s">
        <v>875</v>
      </c>
      <c r="M447" s="4">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6" t="s">
        <v>17</v>
      </c>
      <c r="J448" s="1" t="s">
        <v>18</v>
      </c>
      <c r="K448" s="1" t="s">
        <v>19</v>
      </c>
      <c r="L448" s="1" t="s">
        <v>381</v>
      </c>
      <c r="M448" s="4">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6" t="s">
        <v>17</v>
      </c>
      <c r="J449" s="1" t="s">
        <v>18</v>
      </c>
      <c r="K449" s="1" t="s">
        <v>19</v>
      </c>
      <c r="L449" s="1" t="s">
        <v>345</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6" t="s">
        <v>17</v>
      </c>
      <c r="H450" s="6"/>
      <c r="I450" s="6"/>
      <c r="J450" s="6" t="s">
        <v>18</v>
      </c>
      <c r="K450" s="6" t="s">
        <v>19</v>
      </c>
      <c r="L450" s="1" t="s">
        <v>259</v>
      </c>
      <c r="M450" s="4">
        <v>417</v>
      </c>
      <c r="N450" s="1" t="str">
        <f>+Tabla15[[#This Row],[NOMBRE DE LA CAUSA 2017]]</f>
        <v>LESION A OPERADOR POR EJECUCION DE OBRA PUBLICA</v>
      </c>
    </row>
    <row r="451" spans="1:14" ht="15" customHeight="1" x14ac:dyDescent="0.25">
      <c r="A451" s="1">
        <f>+Tabla15[[#This Row],[1]]</f>
        <v>449</v>
      </c>
      <c r="B451" s="6" t="s">
        <v>1044</v>
      </c>
      <c r="C451" s="1">
        <v>1</v>
      </c>
      <c r="D451" s="1">
        <f>+IF(Tabla15[[#This Row],[NOMBRE DE LA CAUSA 2018]]=0,0,1)</f>
        <v>1</v>
      </c>
      <c r="E451" s="1">
        <f>+E450+Tabla15[[#This Row],[NOMBRE DE LA CAUSA 2019]]</f>
        <v>449</v>
      </c>
      <c r="F451" s="1">
        <f>+Tabla15[[#This Row],[0]]*Tabla15[[#This Row],[NOMBRE DE LA CAUSA 2019]]</f>
        <v>449</v>
      </c>
      <c r="G451" s="6" t="s">
        <v>753</v>
      </c>
      <c r="H451" s="1" t="s">
        <v>1040</v>
      </c>
      <c r="I451" s="6"/>
      <c r="J451" s="6"/>
      <c r="K451" s="6" t="s">
        <v>19</v>
      </c>
      <c r="L451" s="28" t="s">
        <v>1045</v>
      </c>
      <c r="M451" s="4">
        <v>2156</v>
      </c>
      <c r="N451" s="1" t="str">
        <f>+Tabla15[[#This Row],[NOMBRE DE LA CAUSA 2017]]</f>
        <v>LESION A PERSONAL DOCENTE O ADMINISTRATIVO EN ESTABLECIMIENTO EDUCATIVO</v>
      </c>
    </row>
    <row r="452" spans="1:14" ht="15" customHeight="1" x14ac:dyDescent="0.25">
      <c r="A452" s="1">
        <f>+Tabla15[[#This Row],[1]]</f>
        <v>450</v>
      </c>
      <c r="B452" s="6" t="s">
        <v>905</v>
      </c>
      <c r="C452" s="1">
        <v>1</v>
      </c>
      <c r="D452" s="1">
        <f>+IF(Tabla15[[#This Row],[NOMBRE DE LA CAUSA 2018]]=0,0,1)</f>
        <v>1</v>
      </c>
      <c r="E452" s="1">
        <f>+E451+Tabla15[[#This Row],[NOMBRE DE LA CAUSA 2019]]</f>
        <v>450</v>
      </c>
      <c r="F452" s="1">
        <f>+Tabla15[[#This Row],[0]]*Tabla15[[#This Row],[NOMBRE DE LA CAUSA 2019]]</f>
        <v>450</v>
      </c>
      <c r="G452" s="6" t="s">
        <v>753</v>
      </c>
      <c r="H452" s="1" t="s">
        <v>906</v>
      </c>
      <c r="I452" s="6"/>
      <c r="J452" s="6"/>
      <c r="K452" s="6" t="s">
        <v>19</v>
      </c>
      <c r="L452" s="28" t="s">
        <v>907</v>
      </c>
      <c r="M452" s="4">
        <v>2095</v>
      </c>
      <c r="N452" s="1" t="str">
        <f>+Tabla15[[#This Row],[NOMBRE DE LA CAUSA 2017]]</f>
        <v>LESION A RECLUSO CAUSADA POR AGENTES DEL ESTADO</v>
      </c>
    </row>
    <row r="453" spans="1:14" ht="15" customHeight="1" x14ac:dyDescent="0.25">
      <c r="A453" s="1">
        <f>+Tabla15[[#This Row],[1]]</f>
        <v>451</v>
      </c>
      <c r="B453" s="6" t="s">
        <v>910</v>
      </c>
      <c r="C453" s="1">
        <v>1</v>
      </c>
      <c r="D453" s="1">
        <f>+IF(Tabla15[[#This Row],[NOMBRE DE LA CAUSA 2018]]=0,0,1)</f>
        <v>1</v>
      </c>
      <c r="E453" s="1">
        <f>+E452+Tabla15[[#This Row],[NOMBRE DE LA CAUSA 2019]]</f>
        <v>451</v>
      </c>
      <c r="F453" s="1">
        <f>+Tabla15[[#This Row],[0]]*Tabla15[[#This Row],[NOMBRE DE LA CAUSA 2019]]</f>
        <v>451</v>
      </c>
      <c r="G453" s="6" t="s">
        <v>753</v>
      </c>
      <c r="H453" s="1" t="s">
        <v>906</v>
      </c>
      <c r="I453" s="6"/>
      <c r="J453" s="6"/>
      <c r="K453" s="6" t="s">
        <v>19</v>
      </c>
      <c r="L453" s="28" t="s">
        <v>911</v>
      </c>
      <c r="M453" s="4">
        <v>2097</v>
      </c>
      <c r="N453" s="1" t="str">
        <f>+Tabla15[[#This Row],[NOMBRE DE LA CAUSA 2017]]</f>
        <v>LESION A RECLUSO CAUSADA POR OTRO RECLUSO</v>
      </c>
    </row>
    <row r="454" spans="1:14" ht="15" customHeight="1" x14ac:dyDescent="0.25">
      <c r="A454" s="1">
        <f>+Tabla15[[#This Row],[1]]</f>
        <v>452</v>
      </c>
      <c r="B454" s="6" t="s">
        <v>908</v>
      </c>
      <c r="C454" s="1">
        <v>1</v>
      </c>
      <c r="D454" s="1">
        <f>+IF(Tabla15[[#This Row],[NOMBRE DE LA CAUSA 2018]]=0,0,1)</f>
        <v>1</v>
      </c>
      <c r="E454" s="1">
        <f>+E453+Tabla15[[#This Row],[NOMBRE DE LA CAUSA 2019]]</f>
        <v>452</v>
      </c>
      <c r="F454" s="1">
        <f>+Tabla15[[#This Row],[0]]*Tabla15[[#This Row],[NOMBRE DE LA CAUSA 2019]]</f>
        <v>452</v>
      </c>
      <c r="G454" s="6" t="s">
        <v>753</v>
      </c>
      <c r="H454" s="1" t="s">
        <v>906</v>
      </c>
      <c r="I454" s="6"/>
      <c r="J454" s="6"/>
      <c r="K454" s="6" t="s">
        <v>19</v>
      </c>
      <c r="L454" s="1" t="s">
        <v>909</v>
      </c>
      <c r="M454" s="4">
        <v>2096</v>
      </c>
      <c r="N454" s="1" t="str">
        <f>+Tabla15[[#This Row],[NOMBRE DE LA CAUSA 2017]]</f>
        <v>LESION A RECLUSO CAUSADA POR TERCEROS</v>
      </c>
    </row>
    <row r="455" spans="1:14" ht="15" customHeight="1" x14ac:dyDescent="0.25">
      <c r="A455" s="1">
        <f>+Tabla15[[#This Row],[1]]</f>
        <v>453</v>
      </c>
      <c r="B455" s="6" t="s">
        <v>916</v>
      </c>
      <c r="C455" s="1">
        <v>1</v>
      </c>
      <c r="D455" s="1">
        <f>+IF(Tabla15[[#This Row],[NOMBRE DE LA CAUSA 2018]]=0,0,1)</f>
        <v>1</v>
      </c>
      <c r="E455" s="1">
        <f>+E454+Tabla15[[#This Row],[NOMBRE DE LA CAUSA 2019]]</f>
        <v>453</v>
      </c>
      <c r="F455" s="1">
        <f>+Tabla15[[#This Row],[0]]*Tabla15[[#This Row],[NOMBRE DE LA CAUSA 2019]]</f>
        <v>453</v>
      </c>
      <c r="G455" s="6" t="s">
        <v>753</v>
      </c>
      <c r="H455" s="1" t="s">
        <v>906</v>
      </c>
      <c r="K455" s="1" t="s">
        <v>19</v>
      </c>
      <c r="L455" s="1" t="s">
        <v>917</v>
      </c>
      <c r="M455" s="4">
        <v>2100</v>
      </c>
      <c r="N455" s="1" t="str">
        <f>+Tabla15[[#This Row],[NOMBRE DE LA CAUSA 2017]]</f>
        <v>LESION A RECLUSO DERIVADA DE LA PRESTACION DEL SERVICIO DE SALUD</v>
      </c>
    </row>
    <row r="456" spans="1:14" ht="15" customHeight="1" x14ac:dyDescent="0.25">
      <c r="A456" s="1">
        <f>+Tabla15[[#This Row],[1]]</f>
        <v>454</v>
      </c>
      <c r="B456" s="6" t="s">
        <v>374</v>
      </c>
      <c r="C456" s="1">
        <v>1</v>
      </c>
      <c r="D456" s="1">
        <f>+IF(Tabla15[[#This Row],[NOMBRE DE LA CAUSA 2018]]=0,0,1)</f>
        <v>1</v>
      </c>
      <c r="E456" s="1">
        <f>+E455+Tabla15[[#This Row],[NOMBRE DE LA CAUSA 2019]]</f>
        <v>454</v>
      </c>
      <c r="F456" s="1">
        <f>+Tabla15[[#This Row],[0]]*Tabla15[[#This Row],[NOMBRE DE LA CAUSA 2019]]</f>
        <v>454</v>
      </c>
      <c r="G456" s="6" t="s">
        <v>17</v>
      </c>
      <c r="I456" s="6"/>
      <c r="J456" s="1" t="s">
        <v>18</v>
      </c>
      <c r="K456" s="1" t="s">
        <v>19</v>
      </c>
      <c r="L456" s="1" t="s">
        <v>375</v>
      </c>
      <c r="M456" s="4">
        <v>734</v>
      </c>
      <c r="N456" s="1" t="str">
        <f>+Tabla15[[#This Row],[NOMBRE DE LA CAUSA 2017]]</f>
        <v>LESION A TERCERO POR EJECUCION DE OBRA PUBLICA</v>
      </c>
    </row>
    <row r="457" spans="1:14" ht="15" customHeight="1" x14ac:dyDescent="0.25">
      <c r="A457" s="1">
        <f>+Tabla15[[#This Row],[1]]</f>
        <v>455</v>
      </c>
      <c r="B457" s="6" t="s">
        <v>196</v>
      </c>
      <c r="C457" s="1">
        <v>1</v>
      </c>
      <c r="D457" s="1">
        <f>+IF(Tabla15[[#This Row],[NOMBRE DE LA CAUSA 2018]]=0,0,1)</f>
        <v>1</v>
      </c>
      <c r="E457" s="1">
        <f>+E456+Tabla15[[#This Row],[NOMBRE DE LA CAUSA 2019]]</f>
        <v>455</v>
      </c>
      <c r="F457" s="1">
        <f>+Tabla15[[#This Row],[0]]*Tabla15[[#This Row],[NOMBRE DE LA CAUSA 2019]]</f>
        <v>455</v>
      </c>
      <c r="G457" s="6" t="s">
        <v>17</v>
      </c>
      <c r="I457" s="6"/>
      <c r="J457" s="6" t="s">
        <v>18</v>
      </c>
      <c r="K457" s="6" t="s">
        <v>19</v>
      </c>
      <c r="L457" s="7" t="s">
        <v>197</v>
      </c>
      <c r="M457" s="4">
        <v>320</v>
      </c>
      <c r="N457" s="1" t="str">
        <f>+Tabla15[[#This Row],[NOMBRE DE LA CAUSA 2017]]</f>
        <v>LESION ACCIDENTAL O FORTUITA A CONSCRIPTO</v>
      </c>
    </row>
    <row r="458" spans="1:14" ht="15" customHeight="1" x14ac:dyDescent="0.25">
      <c r="A458" s="1">
        <f>+Tabla15[[#This Row],[1]]</f>
        <v>456</v>
      </c>
      <c r="B458" s="6" t="s">
        <v>292</v>
      </c>
      <c r="C458" s="1">
        <v>1</v>
      </c>
      <c r="D458" s="1">
        <f>+IF(Tabla15[[#This Row],[NOMBRE DE LA CAUSA 2018]]=0,0,1)</f>
        <v>1</v>
      </c>
      <c r="E458" s="1">
        <f>+E457+Tabla15[[#This Row],[NOMBRE DE LA CAUSA 2019]]</f>
        <v>456</v>
      </c>
      <c r="F458" s="1">
        <f>+Tabla15[[#This Row],[0]]*Tabla15[[#This Row],[NOMBRE DE LA CAUSA 2019]]</f>
        <v>456</v>
      </c>
      <c r="G458" s="6" t="s">
        <v>17</v>
      </c>
      <c r="I458" s="6"/>
      <c r="J458" s="6" t="s">
        <v>18</v>
      </c>
      <c r="K458" s="6" t="s">
        <v>19</v>
      </c>
      <c r="L458" s="7" t="s">
        <v>293</v>
      </c>
      <c r="M458" s="4">
        <v>464</v>
      </c>
      <c r="N458" s="1" t="str">
        <f>+Tabla15[[#This Row],[NOMBRE DE LA CAUSA 2017]]</f>
        <v>LESION ACCIDENTAL O FORTUITA A MIEMBRO VOLUNTARIO DE LA FUERZA PUBLICA</v>
      </c>
    </row>
    <row r="459" spans="1:14" ht="15" customHeight="1" x14ac:dyDescent="0.25">
      <c r="A459" s="1">
        <f>+Tabla15[[#This Row],[1]]</f>
        <v>457</v>
      </c>
      <c r="B459" s="6" t="s">
        <v>914</v>
      </c>
      <c r="C459" s="1">
        <v>1</v>
      </c>
      <c r="D459" s="1">
        <f>+IF(Tabla15[[#This Row],[NOMBRE DE LA CAUSA 2018]]=0,0,1)</f>
        <v>1</v>
      </c>
      <c r="E459" s="1">
        <f>+E458+Tabla15[[#This Row],[NOMBRE DE LA CAUSA 2019]]</f>
        <v>457</v>
      </c>
      <c r="F459" s="1">
        <f>+Tabla15[[#This Row],[0]]*Tabla15[[#This Row],[NOMBRE DE LA CAUSA 2019]]</f>
        <v>457</v>
      </c>
      <c r="G459" s="6" t="s">
        <v>753</v>
      </c>
      <c r="H459" s="1" t="s">
        <v>906</v>
      </c>
      <c r="I459" s="6"/>
      <c r="J459" s="6"/>
      <c r="K459" s="6" t="s">
        <v>19</v>
      </c>
      <c r="L459" s="7" t="s">
        <v>915</v>
      </c>
      <c r="M459" s="4">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6" t="s">
        <v>753</v>
      </c>
      <c r="H460" s="1" t="s">
        <v>823</v>
      </c>
      <c r="I460" s="6"/>
      <c r="K460" s="1" t="s">
        <v>19</v>
      </c>
      <c r="L460" s="1" t="s">
        <v>824</v>
      </c>
      <c r="M460" s="4">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6" t="s">
        <v>753</v>
      </c>
      <c r="H461" s="1" t="s">
        <v>854</v>
      </c>
      <c r="K461" s="1" t="s">
        <v>19</v>
      </c>
      <c r="L461" s="1" t="s">
        <v>855</v>
      </c>
      <c r="M461" s="4">
        <v>2072</v>
      </c>
      <c r="N461" s="1" t="str">
        <f>+Tabla15[[#This Row],[NOMBRE DE LA CAUSA 2017]]</f>
        <v>LESION AUTO INFLIGIDA DE MIEMBRO VOLUNTARIO DE LA FUERZA PUBLICA</v>
      </c>
    </row>
    <row r="462" spans="1:14" ht="15" customHeight="1" x14ac:dyDescent="0.25">
      <c r="A462" s="1">
        <f>+Tabla15[[#This Row],[1]]</f>
        <v>460</v>
      </c>
      <c r="B462" s="6" t="s">
        <v>912</v>
      </c>
      <c r="C462" s="1">
        <v>1</v>
      </c>
      <c r="D462" s="1">
        <f>+IF(Tabla15[[#This Row],[NOMBRE DE LA CAUSA 2018]]=0,0,1)</f>
        <v>1</v>
      </c>
      <c r="E462" s="1">
        <f>+E461+Tabla15[[#This Row],[NOMBRE DE LA CAUSA 2019]]</f>
        <v>460</v>
      </c>
      <c r="F462" s="1">
        <f>+Tabla15[[#This Row],[0]]*Tabla15[[#This Row],[NOMBRE DE LA CAUSA 2019]]</f>
        <v>460</v>
      </c>
      <c r="G462" s="6" t="s">
        <v>753</v>
      </c>
      <c r="H462" s="6" t="s">
        <v>906</v>
      </c>
      <c r="I462" s="6"/>
      <c r="J462" s="6"/>
      <c r="K462" s="6" t="s">
        <v>19</v>
      </c>
      <c r="L462" s="1" t="s">
        <v>913</v>
      </c>
      <c r="M462" s="4">
        <v>2098</v>
      </c>
      <c r="N462" s="1" t="str">
        <f>+Tabla15[[#This Row],[NOMBRE DE LA CAUSA 2017]]</f>
        <v>LESION AUTO INFLIGIDA DE RECLUSO</v>
      </c>
    </row>
    <row r="463" spans="1:14" ht="15" customHeight="1" x14ac:dyDescent="0.25">
      <c r="A463" s="1">
        <f>+Tabla15[[#This Row],[1]]</f>
        <v>461</v>
      </c>
      <c r="B463" s="6" t="s">
        <v>1121</v>
      </c>
      <c r="C463" s="1">
        <v>1</v>
      </c>
      <c r="D463" s="1">
        <f>+IF(Tabla15[[#This Row],[NOMBRE DE LA CAUSA 2018]]=0,0,1)</f>
        <v>1</v>
      </c>
      <c r="E463" s="1">
        <f>+E462+Tabla15[[#This Row],[NOMBRE DE LA CAUSA 2019]]</f>
        <v>461</v>
      </c>
      <c r="F463" s="1">
        <f>+Tabla15[[#This Row],[0]]*Tabla15[[#This Row],[NOMBRE DE LA CAUSA 2019]]</f>
        <v>461</v>
      </c>
      <c r="G463" s="6" t="s">
        <v>746</v>
      </c>
      <c r="I463" s="6"/>
      <c r="J463" s="6"/>
      <c r="K463" s="6" t="s">
        <v>19</v>
      </c>
      <c r="L463" s="1" t="s">
        <v>1122</v>
      </c>
      <c r="M463" s="4">
        <v>2191</v>
      </c>
      <c r="N463" s="1" t="str">
        <f>+Tabla15[[#This Row],[NOMBRE DE LA CAUSA 2017]]</f>
        <v>LESION DE CONSCRIPTO POR DESCONOCIDOS</v>
      </c>
    </row>
    <row r="464" spans="1:14" ht="15" customHeight="1" x14ac:dyDescent="0.25">
      <c r="A464" s="1">
        <f>+Tabla15[[#This Row],[1]]</f>
        <v>462</v>
      </c>
      <c r="B464" s="6" t="s">
        <v>1119</v>
      </c>
      <c r="C464" s="1">
        <v>1</v>
      </c>
      <c r="D464" s="1">
        <f>+IF(Tabla15[[#This Row],[NOMBRE DE LA CAUSA 2018]]=0,0,1)</f>
        <v>1</v>
      </c>
      <c r="E464" s="1">
        <f>+E463+Tabla15[[#This Row],[NOMBRE DE LA CAUSA 2019]]</f>
        <v>462</v>
      </c>
      <c r="F464" s="1">
        <f>+Tabla15[[#This Row],[0]]*Tabla15[[#This Row],[NOMBRE DE LA CAUSA 2019]]</f>
        <v>462</v>
      </c>
      <c r="G464" s="6" t="s">
        <v>746</v>
      </c>
      <c r="I464" s="6"/>
      <c r="J464" s="6"/>
      <c r="K464" s="6" t="s">
        <v>19</v>
      </c>
      <c r="L464" s="1" t="s">
        <v>1120</v>
      </c>
      <c r="M464" s="4">
        <v>2190</v>
      </c>
      <c r="N464" s="1" t="str">
        <f>+Tabla15[[#This Row],[NOMBRE DE LA CAUSA 2017]]</f>
        <v>LESION DE MIEMBRO VOLUNTARIO DE LA FUERZA PUBLICA POR DESCONOCIDOS</v>
      </c>
    </row>
    <row r="465" spans="1:14" ht="15" customHeight="1" x14ac:dyDescent="0.25">
      <c r="A465" s="1">
        <f>+Tabla15[[#This Row],[1]]</f>
        <v>463</v>
      </c>
      <c r="B465" s="6" t="s">
        <v>972</v>
      </c>
      <c r="C465" s="1">
        <v>1</v>
      </c>
      <c r="D465" s="1">
        <f>+IF(Tabla15[[#This Row],[NOMBRE DE LA CAUSA 2018]]=0,0,1)</f>
        <v>1</v>
      </c>
      <c r="E465" s="1">
        <f>+E464+Tabla15[[#This Row],[NOMBRE DE LA CAUSA 2019]]</f>
        <v>463</v>
      </c>
      <c r="F465" s="1">
        <f>+Tabla15[[#This Row],[0]]*Tabla15[[#This Row],[NOMBRE DE LA CAUSA 2019]]</f>
        <v>463</v>
      </c>
      <c r="G465" s="6" t="s">
        <v>753</v>
      </c>
      <c r="H465" s="1" t="s">
        <v>973</v>
      </c>
      <c r="I465" s="6"/>
      <c r="J465" s="6"/>
      <c r="K465" s="6" t="s">
        <v>19</v>
      </c>
      <c r="L465" s="1" t="s">
        <v>974</v>
      </c>
      <c r="M465" s="4">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6" t="s">
        <v>753</v>
      </c>
      <c r="H466" s="6" t="s">
        <v>980</v>
      </c>
      <c r="I466" s="6"/>
      <c r="J466" s="6"/>
      <c r="K466" s="6" t="s">
        <v>19</v>
      </c>
      <c r="L466" s="1" t="s">
        <v>981</v>
      </c>
      <c r="M466" s="4">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6" t="s">
        <v>753</v>
      </c>
      <c r="H467" s="6" t="s">
        <v>980</v>
      </c>
      <c r="I467" s="6"/>
      <c r="J467" s="6"/>
      <c r="K467" s="6" t="s">
        <v>19</v>
      </c>
      <c r="L467" s="1" t="s">
        <v>987</v>
      </c>
      <c r="M467" s="4">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6" t="s">
        <v>753</v>
      </c>
      <c r="H468" s="6" t="s">
        <v>1021</v>
      </c>
      <c r="I468" s="6"/>
      <c r="J468" s="6"/>
      <c r="K468" s="6" t="s">
        <v>19</v>
      </c>
      <c r="L468" s="1" t="s">
        <v>1022</v>
      </c>
      <c r="M468" s="4">
        <v>2146</v>
      </c>
      <c r="N468" s="1" t="str">
        <f>+Tabla15[[#This Row],[NOMBRE DE LA CAUSA 2017]]</f>
        <v>LESION EN MANIFESTACION PUBLICA</v>
      </c>
    </row>
    <row r="469" spans="1:14" ht="15" customHeight="1" x14ac:dyDescent="0.25">
      <c r="A469" s="1">
        <f>+Tabla15[[#This Row],[1]]</f>
        <v>467</v>
      </c>
      <c r="B469" s="6" t="s">
        <v>1112</v>
      </c>
      <c r="C469" s="1">
        <v>1</v>
      </c>
      <c r="D469" s="1">
        <f>+IF(Tabla15[[#This Row],[NOMBRE DE LA CAUSA 2018]]=0,0,1)</f>
        <v>1</v>
      </c>
      <c r="E469" s="1">
        <f>+E468+Tabla15[[#This Row],[NOMBRE DE LA CAUSA 2019]]</f>
        <v>467</v>
      </c>
      <c r="F469" s="1">
        <f>+Tabla15[[#This Row],[0]]*Tabla15[[#This Row],[NOMBRE DE LA CAUSA 2019]]</f>
        <v>467</v>
      </c>
      <c r="G469" s="6" t="s">
        <v>753</v>
      </c>
      <c r="H469" s="1" t="s">
        <v>1113</v>
      </c>
      <c r="I469" s="6"/>
      <c r="J469" s="6"/>
      <c r="K469" s="6" t="s">
        <v>19</v>
      </c>
      <c r="L469" s="1" t="s">
        <v>1114</v>
      </c>
      <c r="M469" s="4">
        <v>2187</v>
      </c>
      <c r="N469" s="1" t="str">
        <f>+Tabla15[[#This Row],[NOMBRE DE LA CAUSA 2017]]</f>
        <v>LESION EN OPERACION ADMINISTRATIVA</v>
      </c>
    </row>
    <row r="470" spans="1:14" ht="15" customHeight="1" x14ac:dyDescent="0.25">
      <c r="A470" s="1">
        <f>+Tabla15[[#This Row],[1]]</f>
        <v>468</v>
      </c>
      <c r="B470" s="6" t="s">
        <v>1125</v>
      </c>
      <c r="C470" s="1">
        <v>1</v>
      </c>
      <c r="D470" s="1">
        <f>+IF(Tabla15[[#This Row],[NOMBRE DE LA CAUSA 2018]]=0,0,1)</f>
        <v>1</v>
      </c>
      <c r="E470" s="1">
        <f>+E469+Tabla15[[#This Row],[NOMBRE DE LA CAUSA 2019]]</f>
        <v>468</v>
      </c>
      <c r="F470" s="1">
        <f>+Tabla15[[#This Row],[0]]*Tabla15[[#This Row],[NOMBRE DE LA CAUSA 2019]]</f>
        <v>468</v>
      </c>
      <c r="G470" s="6" t="s">
        <v>753</v>
      </c>
      <c r="H470" s="6" t="s">
        <v>1126</v>
      </c>
      <c r="I470" s="6"/>
      <c r="J470" s="6"/>
      <c r="K470" s="6" t="s">
        <v>19</v>
      </c>
      <c r="L470" s="1" t="s">
        <v>1127</v>
      </c>
      <c r="M470" s="4">
        <v>2193</v>
      </c>
      <c r="N470" s="1" t="str">
        <f>+Tabla15[[#This Row],[NOMBRE DE LA CAUSA 2017]]</f>
        <v>LESION EN ZONA DE DISTENSION</v>
      </c>
    </row>
    <row r="471" spans="1:14" ht="15" customHeight="1" x14ac:dyDescent="0.25">
      <c r="A471" s="1">
        <f>+Tabla15[[#This Row],[1]]</f>
        <v>469</v>
      </c>
      <c r="B471" s="6" t="s">
        <v>164</v>
      </c>
      <c r="C471" s="1">
        <v>1</v>
      </c>
      <c r="D471" s="1">
        <f>+IF(Tabla15[[#This Row],[NOMBRE DE LA CAUSA 2018]]=0,0,1)</f>
        <v>1</v>
      </c>
      <c r="E471" s="1">
        <f>+E470+Tabla15[[#This Row],[NOMBRE DE LA CAUSA 2019]]</f>
        <v>469</v>
      </c>
      <c r="F471" s="1">
        <f>+Tabla15[[#This Row],[0]]*Tabla15[[#This Row],[NOMBRE DE LA CAUSA 2019]]</f>
        <v>469</v>
      </c>
      <c r="G471" s="6" t="s">
        <v>17</v>
      </c>
      <c r="H471" s="6"/>
      <c r="I471" s="6"/>
      <c r="J471" s="6" t="s">
        <v>18</v>
      </c>
      <c r="K471" s="6" t="s">
        <v>19</v>
      </c>
      <c r="L471" s="1" t="s">
        <v>165</v>
      </c>
      <c r="M471" s="4">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6" t="s">
        <v>753</v>
      </c>
      <c r="H472" s="6" t="s">
        <v>1133</v>
      </c>
      <c r="K472" s="1" t="s">
        <v>19</v>
      </c>
      <c r="L472" s="1" t="s">
        <v>1140</v>
      </c>
      <c r="M472" s="4">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6" t="s">
        <v>753</v>
      </c>
      <c r="H473" s="6" t="s">
        <v>1133</v>
      </c>
      <c r="K473" s="1" t="s">
        <v>19</v>
      </c>
      <c r="L473" s="1" t="s">
        <v>1134</v>
      </c>
      <c r="M473" s="4">
        <v>2196</v>
      </c>
      <c r="N473" s="1" t="str">
        <f>+Tabla15[[#This Row],[NOMBRE DE LA CAUSA 2017]]</f>
        <v>LESION POR ACTIVIDAD MINERA</v>
      </c>
    </row>
    <row r="474" spans="1:14" ht="15" customHeight="1" x14ac:dyDescent="0.25">
      <c r="A474" s="1">
        <f>+Tabla15[[#This Row],[1]]</f>
        <v>472</v>
      </c>
      <c r="B474" s="6" t="s">
        <v>992</v>
      </c>
      <c r="C474" s="1">
        <v>1</v>
      </c>
      <c r="D474" s="1">
        <f>+IF(Tabla15[[#This Row],[NOMBRE DE LA CAUSA 2018]]=0,0,1)</f>
        <v>1</v>
      </c>
      <c r="E474" s="1">
        <f>+E473+Tabla15[[#This Row],[NOMBRE DE LA CAUSA 2019]]</f>
        <v>472</v>
      </c>
      <c r="F474" s="1">
        <f>+Tabla15[[#This Row],[0]]*Tabla15[[#This Row],[NOMBRE DE LA CAUSA 2019]]</f>
        <v>472</v>
      </c>
      <c r="G474" s="6" t="s">
        <v>753</v>
      </c>
      <c r="H474" s="6" t="s">
        <v>993</v>
      </c>
      <c r="I474" s="6"/>
      <c r="J474" s="6"/>
      <c r="K474" s="6" t="s">
        <v>19</v>
      </c>
      <c r="L474" s="1" t="s">
        <v>994</v>
      </c>
      <c r="M474" s="4">
        <v>2134</v>
      </c>
      <c r="N474" s="1" t="str">
        <f>+Tabla15[[#This Row],[NOMBRE DE LA CAUSA 2017]]</f>
        <v>LESION POR ALUD DE TIERRA</v>
      </c>
    </row>
    <row r="475" spans="1:14" ht="15" customHeight="1" x14ac:dyDescent="0.25">
      <c r="A475" s="1">
        <f>+Tabla15[[#This Row],[1]]</f>
        <v>473</v>
      </c>
      <c r="B475" s="6" t="s">
        <v>958</v>
      </c>
      <c r="C475" s="1">
        <v>1</v>
      </c>
      <c r="D475" s="1">
        <f>+IF(Tabla15[[#This Row],[NOMBRE DE LA CAUSA 2018]]=0,0,1)</f>
        <v>1</v>
      </c>
      <c r="E475" s="1">
        <f>+E474+Tabla15[[#This Row],[NOMBRE DE LA CAUSA 2019]]</f>
        <v>473</v>
      </c>
      <c r="F475" s="1">
        <f>+Tabla15[[#This Row],[0]]*Tabla15[[#This Row],[NOMBRE DE LA CAUSA 2019]]</f>
        <v>473</v>
      </c>
      <c r="G475" s="6" t="s">
        <v>753</v>
      </c>
      <c r="H475" s="1" t="s">
        <v>959</v>
      </c>
      <c r="I475" s="6"/>
      <c r="J475" s="6"/>
      <c r="K475" s="6" t="s">
        <v>19</v>
      </c>
      <c r="L475" s="1" t="s">
        <v>960</v>
      </c>
      <c r="M475" s="4">
        <v>2119</v>
      </c>
      <c r="N475" s="1" t="str">
        <f>+Tabla15[[#This Row],[NOMBRE DE LA CAUSA 2017]]</f>
        <v>LESION POR CAIDA DE ARBOL</v>
      </c>
    </row>
    <row r="476" spans="1:14" ht="15" customHeight="1" x14ac:dyDescent="0.25">
      <c r="A476" s="1">
        <f>+Tabla15[[#This Row],[1]]</f>
        <v>474</v>
      </c>
      <c r="B476" s="6" t="s">
        <v>931</v>
      </c>
      <c r="C476" s="1">
        <v>1</v>
      </c>
      <c r="D476" s="1">
        <f>+IF(Tabla15[[#This Row],[NOMBRE DE LA CAUSA 2018]]=0,0,1)</f>
        <v>1</v>
      </c>
      <c r="E476" s="1">
        <f>+E475+Tabla15[[#This Row],[NOMBRE DE LA CAUSA 2019]]</f>
        <v>474</v>
      </c>
      <c r="F476" s="1">
        <f>+Tabla15[[#This Row],[0]]*Tabla15[[#This Row],[NOMBRE DE LA CAUSA 2019]]</f>
        <v>474</v>
      </c>
      <c r="G476" s="6" t="s">
        <v>753</v>
      </c>
      <c r="H476" s="1" t="s">
        <v>932</v>
      </c>
      <c r="I476" s="6"/>
      <c r="K476" s="1" t="s">
        <v>19</v>
      </c>
      <c r="L476" s="1" t="s">
        <v>933</v>
      </c>
      <c r="M476" s="4">
        <v>2107</v>
      </c>
      <c r="N476" s="1" t="str">
        <f>+Tabla15[[#This Row],[NOMBRE DE LA CAUSA 2017]]</f>
        <v>LESION POR CONDUCCION DE ENERGIA ELECTRICA</v>
      </c>
    </row>
    <row r="477" spans="1:14" ht="15" customHeight="1" x14ac:dyDescent="0.25">
      <c r="A477" s="1">
        <f>+Tabla15[[#This Row],[1]]</f>
        <v>475</v>
      </c>
      <c r="B477" s="6" t="s">
        <v>1076</v>
      </c>
      <c r="C477" s="1">
        <v>1</v>
      </c>
      <c r="D477" s="1">
        <f>+IF(Tabla15[[#This Row],[NOMBRE DE LA CAUSA 2018]]=0,0,1)</f>
        <v>1</v>
      </c>
      <c r="E477" s="1">
        <f>+E476+Tabla15[[#This Row],[NOMBRE DE LA CAUSA 2019]]</f>
        <v>475</v>
      </c>
      <c r="F477" s="1">
        <f>+Tabla15[[#This Row],[0]]*Tabla15[[#This Row],[NOMBRE DE LA CAUSA 2019]]</f>
        <v>475</v>
      </c>
      <c r="G477" s="6" t="s">
        <v>753</v>
      </c>
      <c r="H477" s="1" t="s">
        <v>1077</v>
      </c>
      <c r="I477" s="6"/>
      <c r="K477" s="1" t="s">
        <v>19</v>
      </c>
      <c r="L477" s="1" t="s">
        <v>1078</v>
      </c>
      <c r="M477" s="4">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6" t="s">
        <v>753</v>
      </c>
      <c r="H478" s="1" t="s">
        <v>946</v>
      </c>
      <c r="I478" s="6"/>
      <c r="K478" s="1" t="s">
        <v>19</v>
      </c>
      <c r="L478" s="1" t="s">
        <v>953</v>
      </c>
      <c r="M478" s="4">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6" t="s">
        <v>753</v>
      </c>
      <c r="H479" s="1" t="s">
        <v>946</v>
      </c>
      <c r="K479" s="1" t="s">
        <v>19</v>
      </c>
      <c r="L479" s="13" t="s">
        <v>947</v>
      </c>
      <c r="M479" s="4">
        <v>2113</v>
      </c>
      <c r="N479" s="1" t="str">
        <f>+Tabla15[[#This Row],[NOMBRE DE LA CAUSA 2017]]</f>
        <v>LESION POR FALTA DE SEÑALIZACION EN LA VIA PUBLICA</v>
      </c>
    </row>
    <row r="480" spans="1:14" ht="15" customHeight="1" x14ac:dyDescent="0.25">
      <c r="A480" s="1">
        <f>+Tabla15[[#This Row],[1]]</f>
        <v>478</v>
      </c>
      <c r="B480" s="6" t="s">
        <v>1104</v>
      </c>
      <c r="C480" s="1">
        <v>1</v>
      </c>
      <c r="D480" s="1">
        <f>+IF(Tabla15[[#This Row],[NOMBRE DE LA CAUSA 2018]]=0,0,1)</f>
        <v>1</v>
      </c>
      <c r="E480" s="1">
        <f>+E479+Tabla15[[#This Row],[NOMBRE DE LA CAUSA 2019]]</f>
        <v>478</v>
      </c>
      <c r="F480" s="1">
        <f>+Tabla15[[#This Row],[0]]*Tabla15[[#This Row],[NOMBRE DE LA CAUSA 2019]]</f>
        <v>478</v>
      </c>
      <c r="G480" s="6" t="s">
        <v>753</v>
      </c>
      <c r="H480" s="1" t="s">
        <v>1096</v>
      </c>
      <c r="I480" s="6"/>
      <c r="J480" s="6"/>
      <c r="K480" s="6" t="s">
        <v>19</v>
      </c>
      <c r="L480" s="1" t="s">
        <v>1105</v>
      </c>
      <c r="M480" s="4">
        <v>2183</v>
      </c>
      <c r="N480" s="1" t="str">
        <f>+Tabla15[[#This Row],[NOMBRE DE LA CAUSA 2017]]</f>
        <v>LESION POR INCUMPLIMIENTO DEL DEBER DE SEGURIDAD EN LA ATENCION HOSPITALARIA</v>
      </c>
    </row>
    <row r="481" spans="1:14" ht="15" customHeight="1" x14ac:dyDescent="0.25">
      <c r="A481" s="1">
        <f>+Tabla15[[#This Row],[1]]</f>
        <v>479</v>
      </c>
      <c r="B481" s="14" t="s">
        <v>1083</v>
      </c>
      <c r="C481" s="1">
        <v>1</v>
      </c>
      <c r="D481" s="1">
        <f>+IF(Tabla15[[#This Row],[NOMBRE DE LA CAUSA 2018]]=0,0,1)</f>
        <v>1</v>
      </c>
      <c r="E481" s="1">
        <f>+E480+Tabla15[[#This Row],[NOMBRE DE LA CAUSA 2019]]</f>
        <v>479</v>
      </c>
      <c r="F481" s="1">
        <f>+Tabla15[[#This Row],[0]]*Tabla15[[#This Row],[NOMBRE DE LA CAUSA 2019]]</f>
        <v>479</v>
      </c>
      <c r="G481" s="6" t="s">
        <v>753</v>
      </c>
      <c r="H481" s="1" t="s">
        <v>1077</v>
      </c>
      <c r="K481" s="1" t="s">
        <v>19</v>
      </c>
      <c r="L481" s="1" t="s">
        <v>1084</v>
      </c>
      <c r="M481" s="4">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6" t="s">
        <v>753</v>
      </c>
      <c r="H482" s="1" t="s">
        <v>1096</v>
      </c>
      <c r="K482" s="1" t="s">
        <v>19</v>
      </c>
      <c r="L482" s="1" t="s">
        <v>1109</v>
      </c>
      <c r="M482" s="4">
        <v>2185</v>
      </c>
      <c r="N482" s="1" t="str">
        <f>+Tabla15[[#This Row],[NOMBRE DE LA CAUSA 2017]]</f>
        <v>LESION POR INDEBIDA PRESTACION DEL SERVICIO DE SALUD</v>
      </c>
    </row>
    <row r="483" spans="1:14" ht="15" customHeight="1" x14ac:dyDescent="0.25">
      <c r="A483" s="1">
        <f>+Tabla15[[#This Row],[1]]</f>
        <v>481</v>
      </c>
      <c r="B483" s="6" t="s">
        <v>1095</v>
      </c>
      <c r="C483" s="1">
        <v>1</v>
      </c>
      <c r="D483" s="1">
        <f>+IF(Tabla15[[#This Row],[NOMBRE DE LA CAUSA 2018]]=0,0,1)</f>
        <v>1</v>
      </c>
      <c r="E483" s="1">
        <f>+E482+Tabla15[[#This Row],[NOMBRE DE LA CAUSA 2019]]</f>
        <v>481</v>
      </c>
      <c r="F483" s="1">
        <f>+Tabla15[[#This Row],[0]]*Tabla15[[#This Row],[NOMBRE DE LA CAUSA 2019]]</f>
        <v>481</v>
      </c>
      <c r="G483" s="6" t="s">
        <v>753</v>
      </c>
      <c r="H483" s="1" t="s">
        <v>1096</v>
      </c>
      <c r="I483" s="6"/>
      <c r="J483" s="6"/>
      <c r="K483" s="6" t="s">
        <v>19</v>
      </c>
      <c r="L483" s="1" t="s">
        <v>1097</v>
      </c>
      <c r="M483" s="4">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6" t="s">
        <v>753</v>
      </c>
      <c r="H484" s="1" t="s">
        <v>1096</v>
      </c>
      <c r="K484" s="1" t="s">
        <v>19</v>
      </c>
      <c r="L484" s="1" t="s">
        <v>1101</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6" t="s">
        <v>753</v>
      </c>
      <c r="H485" s="1" t="s">
        <v>1000</v>
      </c>
      <c r="K485" s="1" t="s">
        <v>19</v>
      </c>
      <c r="L485" s="1" t="s">
        <v>1001</v>
      </c>
      <c r="M485" s="4">
        <v>2137</v>
      </c>
      <c r="N485" s="1" t="str">
        <f>+Tabla15[[#This Row],[NOMBRE DE LA CAUSA 2017]]</f>
        <v>LESION POR INUNDACION</v>
      </c>
    </row>
    <row r="486" spans="1:14" ht="15" customHeight="1" x14ac:dyDescent="0.25">
      <c r="A486" s="1">
        <f>+Tabla15[[#This Row],[1]]</f>
        <v>484</v>
      </c>
      <c r="B486" s="15" t="s">
        <v>1089</v>
      </c>
      <c r="C486" s="1">
        <v>1</v>
      </c>
      <c r="D486" s="1">
        <f>+IF(Tabla15[[#This Row],[NOMBRE DE LA CAUSA 2018]]=0,0,1)</f>
        <v>1</v>
      </c>
      <c r="E486" s="1">
        <f>+E485+Tabla15[[#This Row],[NOMBRE DE LA CAUSA 2019]]</f>
        <v>484</v>
      </c>
      <c r="F486" s="1">
        <f>+Tabla15[[#This Row],[0]]*Tabla15[[#This Row],[NOMBRE DE LA CAUSA 2019]]</f>
        <v>484</v>
      </c>
      <c r="G486" s="6" t="s">
        <v>753</v>
      </c>
      <c r="H486" s="1" t="s">
        <v>1077</v>
      </c>
      <c r="I486" s="6"/>
      <c r="J486" s="6"/>
      <c r="K486" s="6" t="s">
        <v>19</v>
      </c>
      <c r="L486" s="1" t="s">
        <v>1090</v>
      </c>
      <c r="M486" s="4">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6" t="s">
        <v>753</v>
      </c>
      <c r="H487" s="1" t="s">
        <v>966</v>
      </c>
      <c r="K487" s="1" t="s">
        <v>19</v>
      </c>
      <c r="L487" s="1" t="s">
        <v>967</v>
      </c>
      <c r="M487" s="4">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6" t="s">
        <v>753</v>
      </c>
      <c r="H488" s="1" t="s">
        <v>1062</v>
      </c>
      <c r="K488" s="1" t="s">
        <v>19</v>
      </c>
      <c r="L488" s="1" t="s">
        <v>1063</v>
      </c>
      <c r="M488" s="4">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6" t="s">
        <v>753</v>
      </c>
      <c r="H489" s="6" t="s">
        <v>1051</v>
      </c>
      <c r="I489" s="6"/>
      <c r="J489" s="6"/>
      <c r="K489" s="6" t="s">
        <v>19</v>
      </c>
      <c r="L489" s="1" t="s">
        <v>1052</v>
      </c>
      <c r="M489" s="4">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6" t="s">
        <v>753</v>
      </c>
      <c r="H490" s="1" t="s">
        <v>939</v>
      </c>
      <c r="K490" s="1" t="s">
        <v>19</v>
      </c>
      <c r="L490" s="14" t="s">
        <v>940</v>
      </c>
      <c r="M490" s="4">
        <v>2110</v>
      </c>
      <c r="N490" s="1" t="str">
        <f>+Tabla15[[#This Row],[NOMBRE DE LA CAUSA 2017]]</f>
        <v>LESION POR VIA PUBLICA EN MAL ESTADO</v>
      </c>
    </row>
    <row r="491" spans="1:14" ht="15" customHeight="1" x14ac:dyDescent="0.25">
      <c r="A491" s="1">
        <f>+Tabla15[[#This Row],[1]]</f>
        <v>489</v>
      </c>
      <c r="B491" s="5" t="s">
        <v>786</v>
      </c>
      <c r="C491" s="1">
        <v>1</v>
      </c>
      <c r="D491" s="1">
        <f>+IF(Tabla15[[#This Row],[NOMBRE DE LA CAUSA 2018]]=0,0,1)</f>
        <v>1</v>
      </c>
      <c r="E491" s="1">
        <f>+E490+Tabla15[[#This Row],[NOMBRE DE LA CAUSA 2019]]</f>
        <v>489</v>
      </c>
      <c r="F491" s="1">
        <f>+Tabla15[[#This Row],[0]]*Tabla15[[#This Row],[NOMBRE DE LA CAUSA 2019]]</f>
        <v>489</v>
      </c>
      <c r="G491" s="6" t="s">
        <v>746</v>
      </c>
      <c r="H491" s="6"/>
      <c r="I491" s="6"/>
      <c r="J491" s="6"/>
      <c r="K491" s="6" t="s">
        <v>19</v>
      </c>
      <c r="L491" s="5" t="s">
        <v>787</v>
      </c>
      <c r="M491" s="4">
        <v>2042</v>
      </c>
      <c r="N491" s="1" t="str">
        <f>+Tabla15[[#This Row],[NOMBRE DE LA CAUSA 2017]]</f>
        <v>MAYOR PERMANENCIA DE OBRA</v>
      </c>
    </row>
    <row r="492" spans="1:14" ht="15" customHeight="1" x14ac:dyDescent="0.25">
      <c r="A492" s="1">
        <f>+Tabla15[[#This Row],[1]]</f>
        <v>490</v>
      </c>
      <c r="B492" s="6" t="s">
        <v>788</v>
      </c>
      <c r="C492" s="1">
        <v>1</v>
      </c>
      <c r="D492" s="1">
        <f>+IF(Tabla15[[#This Row],[NOMBRE DE LA CAUSA 2018]]=0,0,1)</f>
        <v>1</v>
      </c>
      <c r="E492" s="1">
        <f>+E491+Tabla15[[#This Row],[NOMBRE DE LA CAUSA 2019]]</f>
        <v>490</v>
      </c>
      <c r="F492" s="1">
        <f>+Tabla15[[#This Row],[0]]*Tabla15[[#This Row],[NOMBRE DE LA CAUSA 2019]]</f>
        <v>490</v>
      </c>
      <c r="G492" s="6" t="s">
        <v>746</v>
      </c>
      <c r="H492" s="6"/>
      <c r="I492" s="6"/>
      <c r="J492" s="6"/>
      <c r="K492" s="6" t="s">
        <v>19</v>
      </c>
      <c r="L492" s="10" t="s">
        <v>789</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790</v>
      </c>
      <c r="C493" s="1">
        <v>1</v>
      </c>
      <c r="D493" s="1">
        <f>+IF(Tabla15[[#This Row],[NOMBRE DE LA CAUSA 2018]]=0,0,1)</f>
        <v>1</v>
      </c>
      <c r="E493" s="1">
        <f>+E492+Tabla15[[#This Row],[NOMBRE DE LA CAUSA 2019]]</f>
        <v>491</v>
      </c>
      <c r="F493" s="1">
        <f>+Tabla15[[#This Row],[0]]*Tabla15[[#This Row],[NOMBRE DE LA CAUSA 2019]]</f>
        <v>491</v>
      </c>
      <c r="G493" s="6" t="s">
        <v>746</v>
      </c>
      <c r="H493" s="6"/>
      <c r="I493" s="6"/>
      <c r="J493" s="6"/>
      <c r="K493" s="6" t="s">
        <v>19</v>
      </c>
      <c r="L493" s="10" t="s">
        <v>791</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792</v>
      </c>
      <c r="C494" s="1">
        <v>1</v>
      </c>
      <c r="D494" s="1">
        <f>+IF(Tabla15[[#This Row],[NOMBRE DE LA CAUSA 2018]]=0,0,1)</f>
        <v>1</v>
      </c>
      <c r="E494" s="1">
        <f>+E493+Tabla15[[#This Row],[NOMBRE DE LA CAUSA 2019]]</f>
        <v>492</v>
      </c>
      <c r="F494" s="1">
        <f>+Tabla15[[#This Row],[0]]*Tabla15[[#This Row],[NOMBRE DE LA CAUSA 2019]]</f>
        <v>492</v>
      </c>
      <c r="G494" s="6" t="s">
        <v>746</v>
      </c>
      <c r="H494" s="6"/>
      <c r="I494" s="6"/>
      <c r="J494" s="6"/>
      <c r="K494" s="6" t="s">
        <v>19</v>
      </c>
      <c r="L494" s="10" t="s">
        <v>793</v>
      </c>
      <c r="M494" s="4">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6" t="s">
        <v>746</v>
      </c>
      <c r="K495" s="1" t="s">
        <v>19</v>
      </c>
      <c r="L495" s="5" t="s">
        <v>795</v>
      </c>
      <c r="M495" s="4">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6" t="s">
        <v>746</v>
      </c>
      <c r="K496" s="1" t="s">
        <v>19</v>
      </c>
      <c r="L496" s="5" t="s">
        <v>797</v>
      </c>
      <c r="M496" s="4">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6" t="s">
        <v>746</v>
      </c>
      <c r="K497" s="1" t="s">
        <v>19</v>
      </c>
      <c r="L497" s="1" t="s">
        <v>1148</v>
      </c>
      <c r="M497" s="4">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6" t="s">
        <v>746</v>
      </c>
      <c r="K498" s="1" t="s">
        <v>19</v>
      </c>
      <c r="L498" s="1" t="s">
        <v>1060</v>
      </c>
      <c r="M498" s="4">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6" t="s">
        <v>17</v>
      </c>
      <c r="J499" s="1" t="s">
        <v>18</v>
      </c>
      <c r="K499" s="1" t="s">
        <v>19</v>
      </c>
      <c r="L499" s="1" t="s">
        <v>199</v>
      </c>
      <c r="M499" s="4">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6" t="s">
        <v>17</v>
      </c>
      <c r="J500" s="1" t="s">
        <v>18</v>
      </c>
      <c r="K500" s="1" t="s">
        <v>19</v>
      </c>
      <c r="L500" s="1" t="s">
        <v>373</v>
      </c>
      <c r="M500" s="4">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6" t="s">
        <v>753</v>
      </c>
      <c r="H501" s="1" t="s">
        <v>919</v>
      </c>
      <c r="K501" s="1" t="s">
        <v>19</v>
      </c>
      <c r="L501" s="1" t="s">
        <v>928</v>
      </c>
      <c r="M501" s="4">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6" t="s">
        <v>753</v>
      </c>
      <c r="H502" s="6" t="s">
        <v>823</v>
      </c>
      <c r="I502" s="6"/>
      <c r="J502" s="6"/>
      <c r="K502" s="6" t="s">
        <v>19</v>
      </c>
      <c r="L502" s="1" t="s">
        <v>826</v>
      </c>
      <c r="M502" s="4">
        <v>2059</v>
      </c>
      <c r="N502" s="1" t="str">
        <f>+Tabla15[[#This Row],[NOMBRE DE LA CAUSA 2017]]</f>
        <v>MUERTE AUTO INFLIGIDA DE CONSCRIPTO</v>
      </c>
    </row>
    <row r="503" spans="1:14" ht="15" customHeight="1" x14ac:dyDescent="0.25">
      <c r="A503" s="1">
        <f>+Tabla15[[#This Row],[1]]</f>
        <v>501</v>
      </c>
      <c r="B503" s="6" t="s">
        <v>856</v>
      </c>
      <c r="C503" s="1">
        <v>1</v>
      </c>
      <c r="D503" s="1">
        <f>+IF(Tabla15[[#This Row],[NOMBRE DE LA CAUSA 2018]]=0,0,1)</f>
        <v>1</v>
      </c>
      <c r="E503" s="1">
        <f>+E502+Tabla15[[#This Row],[NOMBRE DE LA CAUSA 2019]]</f>
        <v>501</v>
      </c>
      <c r="F503" s="1">
        <f>+Tabla15[[#This Row],[0]]*Tabla15[[#This Row],[NOMBRE DE LA CAUSA 2019]]</f>
        <v>501</v>
      </c>
      <c r="G503" s="6" t="s">
        <v>753</v>
      </c>
      <c r="H503" s="1" t="s">
        <v>854</v>
      </c>
      <c r="I503" s="6"/>
      <c r="J503" s="6"/>
      <c r="K503" s="6" t="s">
        <v>19</v>
      </c>
      <c r="L503" s="7" t="s">
        <v>857</v>
      </c>
      <c r="M503" s="4">
        <v>2073</v>
      </c>
      <c r="N503" s="1" t="str">
        <f>+Tabla15[[#This Row],[NOMBRE DE LA CAUSA 2017]]</f>
        <v>MUERTE AUTO INFLIGIDA DE MIEMBRO VOLUNTARIO DE LA FUERZA PUBLICA</v>
      </c>
    </row>
    <row r="504" spans="1:14" ht="15" customHeight="1" x14ac:dyDescent="0.25">
      <c r="A504" s="1">
        <f>+Tabla15[[#This Row],[1]]</f>
        <v>502</v>
      </c>
      <c r="B504" s="6" t="s">
        <v>925</v>
      </c>
      <c r="C504" s="1">
        <v>1</v>
      </c>
      <c r="D504" s="1">
        <f>+IF(Tabla15[[#This Row],[NOMBRE DE LA CAUSA 2018]]=0,0,1)</f>
        <v>1</v>
      </c>
      <c r="E504" s="1">
        <f>+E503+Tabla15[[#This Row],[NOMBRE DE LA CAUSA 2019]]</f>
        <v>502</v>
      </c>
      <c r="F504" s="1">
        <f>+Tabla15[[#This Row],[0]]*Tabla15[[#This Row],[NOMBRE DE LA CAUSA 2019]]</f>
        <v>502</v>
      </c>
      <c r="G504" s="6" t="s">
        <v>753</v>
      </c>
      <c r="H504" s="6" t="s">
        <v>919</v>
      </c>
      <c r="I504" s="6"/>
      <c r="J504" s="6"/>
      <c r="K504" s="6" t="s">
        <v>19</v>
      </c>
      <c r="L504" s="7" t="s">
        <v>926</v>
      </c>
      <c r="M504" s="4">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6" t="s">
        <v>753</v>
      </c>
      <c r="H505" s="1" t="s">
        <v>1040</v>
      </c>
      <c r="I505" s="6"/>
      <c r="J505" s="6"/>
      <c r="K505" s="6" t="s">
        <v>19</v>
      </c>
      <c r="L505" s="7" t="s">
        <v>1043</v>
      </c>
      <c r="M505" s="4">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6" t="s">
        <v>753</v>
      </c>
      <c r="H506" s="1" t="s">
        <v>809</v>
      </c>
      <c r="K506" s="1" t="s">
        <v>19</v>
      </c>
      <c r="L506" s="7" t="s">
        <v>812</v>
      </c>
      <c r="M506" s="4">
        <v>2053</v>
      </c>
      <c r="N506" s="1" t="str">
        <f>+Tabla15[[#This Row],[NOMBRE DE LA CAUSA 2017]]</f>
        <v>MUERTE DE CIVIL CON AERONAVE OFICIAL</v>
      </c>
    </row>
    <row r="507" spans="1:14" ht="15" customHeight="1" x14ac:dyDescent="0.25">
      <c r="A507" s="1">
        <f>+Tabla15[[#This Row],[1]]</f>
        <v>505</v>
      </c>
      <c r="B507" s="6" t="s">
        <v>58</v>
      </c>
      <c r="C507" s="1">
        <v>1</v>
      </c>
      <c r="D507" s="1">
        <f>+IF(Tabla15[[#This Row],[NOMBRE DE LA CAUSA 2018]]=0,0,1)</f>
        <v>1</v>
      </c>
      <c r="E507" s="1">
        <f>+E506+Tabla15[[#This Row],[NOMBRE DE LA CAUSA 2019]]</f>
        <v>505</v>
      </c>
      <c r="F507" s="1">
        <f>+Tabla15[[#This Row],[0]]*Tabla15[[#This Row],[NOMBRE DE LA CAUSA 2019]]</f>
        <v>505</v>
      </c>
      <c r="G507" s="6" t="s">
        <v>17</v>
      </c>
      <c r="H507" s="6"/>
      <c r="I507" s="6"/>
      <c r="J507" s="6" t="s">
        <v>18</v>
      </c>
      <c r="K507" s="6" t="s">
        <v>19</v>
      </c>
      <c r="L507" s="7" t="s">
        <v>59</v>
      </c>
      <c r="M507" s="4">
        <v>88</v>
      </c>
      <c r="N507" s="1" t="str">
        <f>+Tabla15[[#This Row],[NOMBRE DE LA CAUSA 2017]]</f>
        <v>MUERTE DE CIVIL CON ARMA DE DOTACION OFICIAL</v>
      </c>
    </row>
    <row r="508" spans="1:14" ht="15" customHeight="1" x14ac:dyDescent="0.25">
      <c r="A508" s="1">
        <f>+Tabla15[[#This Row],[1]]</f>
        <v>506</v>
      </c>
      <c r="B508" s="6" t="s">
        <v>818</v>
      </c>
      <c r="C508" s="1">
        <v>1</v>
      </c>
      <c r="D508" s="1">
        <f>+IF(Tabla15[[#This Row],[NOMBRE DE LA CAUSA 2018]]=0,0,1)</f>
        <v>1</v>
      </c>
      <c r="E508" s="1">
        <f>+E507+Tabla15[[#This Row],[NOMBRE DE LA CAUSA 2019]]</f>
        <v>506</v>
      </c>
      <c r="F508" s="1">
        <f>+Tabla15[[#This Row],[0]]*Tabla15[[#This Row],[NOMBRE DE LA CAUSA 2019]]</f>
        <v>506</v>
      </c>
      <c r="G508" s="6" t="s">
        <v>753</v>
      </c>
      <c r="H508" s="6" t="s">
        <v>816</v>
      </c>
      <c r="I508" s="6"/>
      <c r="J508" s="6"/>
      <c r="K508" s="6" t="s">
        <v>19</v>
      </c>
      <c r="L508" s="7" t="s">
        <v>819</v>
      </c>
      <c r="M508" s="4">
        <v>2056</v>
      </c>
      <c r="N508" s="1" t="str">
        <f>+Tabla15[[#This Row],[NOMBRE DE LA CAUSA 2017]]</f>
        <v>MUERTE DE CIVIL CON NAVE OFICIAL</v>
      </c>
    </row>
    <row r="509" spans="1:14" ht="15" customHeight="1" x14ac:dyDescent="0.25">
      <c r="A509" s="1">
        <f>+Tabla15[[#This Row],[1]]</f>
        <v>507</v>
      </c>
      <c r="B509" s="6" t="s">
        <v>503</v>
      </c>
      <c r="C509" s="1">
        <v>1</v>
      </c>
      <c r="D509" s="1">
        <f>+IF(Tabla15[[#This Row],[NOMBRE DE LA CAUSA 2018]]=0,0,1)</f>
        <v>1</v>
      </c>
      <c r="E509" s="1">
        <f>+E508+Tabla15[[#This Row],[NOMBRE DE LA CAUSA 2019]]</f>
        <v>507</v>
      </c>
      <c r="F509" s="1">
        <f>+Tabla15[[#This Row],[0]]*Tabla15[[#This Row],[NOMBRE DE LA CAUSA 2019]]</f>
        <v>507</v>
      </c>
      <c r="G509" s="6" t="s">
        <v>17</v>
      </c>
      <c r="H509" s="6"/>
      <c r="I509" s="6"/>
      <c r="J509" s="6" t="s">
        <v>18</v>
      </c>
      <c r="K509" s="6" t="s">
        <v>19</v>
      </c>
      <c r="L509" s="1" t="s">
        <v>504</v>
      </c>
      <c r="M509" s="4">
        <v>850</v>
      </c>
      <c r="N509" s="1" t="str">
        <f>+Tabla15[[#This Row],[NOMBRE DE LA CAUSA 2017]]</f>
        <v>MUERTE DE CIVIL CON VEHICULO OFICIAL</v>
      </c>
    </row>
    <row r="510" spans="1:14" ht="15" customHeight="1" x14ac:dyDescent="0.25">
      <c r="A510" s="1">
        <f>+Tabla15[[#This Row],[1]]</f>
        <v>508</v>
      </c>
      <c r="B510" s="6" t="s">
        <v>895</v>
      </c>
      <c r="C510" s="1">
        <v>1</v>
      </c>
      <c r="D510" s="1">
        <f>+IF(Tabla15[[#This Row],[NOMBRE DE LA CAUSA 2018]]=0,0,1)</f>
        <v>1</v>
      </c>
      <c r="E510" s="1">
        <f>+E509+Tabla15[[#This Row],[NOMBRE DE LA CAUSA 2019]]</f>
        <v>508</v>
      </c>
      <c r="F510" s="1">
        <f>+Tabla15[[#This Row],[0]]*Tabla15[[#This Row],[NOMBRE DE LA CAUSA 2019]]</f>
        <v>508</v>
      </c>
      <c r="G510" s="6" t="s">
        <v>753</v>
      </c>
      <c r="H510" s="6" t="s">
        <v>888</v>
      </c>
      <c r="I510" s="6"/>
      <c r="J510" s="6"/>
      <c r="K510" s="6" t="s">
        <v>19</v>
      </c>
      <c r="L510" s="1" t="s">
        <v>896</v>
      </c>
      <c r="M510" s="4">
        <v>2090</v>
      </c>
      <c r="N510" s="1" t="str">
        <f>+Tabla15[[#This Row],[NOMBRE DE LA CAUSA 2017]]</f>
        <v>MUERTE DE CIVIL EN COMBATE O ENFRENTAMIENTO</v>
      </c>
    </row>
    <row r="511" spans="1:14" ht="15" customHeight="1" x14ac:dyDescent="0.25">
      <c r="A511" s="1">
        <f>+Tabla15[[#This Row],[1]]</f>
        <v>509</v>
      </c>
      <c r="B511" s="6" t="s">
        <v>901</v>
      </c>
      <c r="C511" s="1">
        <v>1</v>
      </c>
      <c r="D511" s="1">
        <f>+IF(Tabla15[[#This Row],[NOMBRE DE LA CAUSA 2018]]=0,0,1)</f>
        <v>1</v>
      </c>
      <c r="E511" s="1">
        <f>+E510+Tabla15[[#This Row],[NOMBRE DE LA CAUSA 2019]]</f>
        <v>509</v>
      </c>
      <c r="F511" s="1">
        <f>+Tabla15[[#This Row],[0]]*Tabla15[[#This Row],[NOMBRE DE LA CAUSA 2019]]</f>
        <v>509</v>
      </c>
      <c r="G511" s="6" t="s">
        <v>753</v>
      </c>
      <c r="H511" s="1" t="s">
        <v>888</v>
      </c>
      <c r="I511" s="6"/>
      <c r="J511" s="6"/>
      <c r="K511" s="6" t="s">
        <v>19</v>
      </c>
      <c r="L511" s="1" t="s">
        <v>902</v>
      </c>
      <c r="M511" s="4">
        <v>2093</v>
      </c>
      <c r="N511" s="1" t="str">
        <f>+Tabla15[[#This Row],[NOMBRE DE LA CAUSA 2017]]</f>
        <v>MUERTE DE CIVIL EN ENFRENTAMIENTO ENTRE TROPAS</v>
      </c>
    </row>
    <row r="512" spans="1:14" ht="15" customHeight="1" x14ac:dyDescent="0.25">
      <c r="A512" s="1">
        <f>+Tabla15[[#This Row],[1]]</f>
        <v>510</v>
      </c>
      <c r="B512" s="6" t="s">
        <v>887</v>
      </c>
      <c r="C512" s="1">
        <v>1</v>
      </c>
      <c r="D512" s="1">
        <f>+IF(Tabla15[[#This Row],[NOMBRE DE LA CAUSA 2018]]=0,0,1)</f>
        <v>1</v>
      </c>
      <c r="E512" s="1">
        <f>+E511+Tabla15[[#This Row],[NOMBRE DE LA CAUSA 2019]]</f>
        <v>510</v>
      </c>
      <c r="F512" s="1">
        <f>+Tabla15[[#This Row],[0]]*Tabla15[[#This Row],[NOMBRE DE LA CAUSA 2019]]</f>
        <v>510</v>
      </c>
      <c r="G512" s="6" t="s">
        <v>753</v>
      </c>
      <c r="H512" s="1" t="s">
        <v>888</v>
      </c>
      <c r="I512" s="6"/>
      <c r="J512" s="6"/>
      <c r="K512" s="6" t="s">
        <v>19</v>
      </c>
      <c r="L512" s="1" t="s">
        <v>889</v>
      </c>
      <c r="M512" s="4">
        <v>2087</v>
      </c>
      <c r="N512" s="1" t="str">
        <f>+Tabla15[[#This Row],[NOMBRE DE LA CAUSA 2017]]</f>
        <v>MUERTE DE CIVIL EN OPERATIVO MILITAR</v>
      </c>
    </row>
    <row r="513" spans="1:14" ht="15" customHeight="1" x14ac:dyDescent="0.25">
      <c r="A513" s="1">
        <f>+Tabla15[[#This Row],[1]]</f>
        <v>511</v>
      </c>
      <c r="B513" s="6" t="s">
        <v>60</v>
      </c>
      <c r="C513" s="1">
        <v>1</v>
      </c>
      <c r="D513" s="1">
        <f>+IF(Tabla15[[#This Row],[NOMBRE DE LA CAUSA 2018]]=0,0,1)</f>
        <v>1</v>
      </c>
      <c r="E513" s="1">
        <f>+E512+Tabla15[[#This Row],[NOMBRE DE LA CAUSA 2019]]</f>
        <v>511</v>
      </c>
      <c r="F513" s="1">
        <f>+Tabla15[[#This Row],[0]]*Tabla15[[#This Row],[NOMBRE DE LA CAUSA 2019]]</f>
        <v>511</v>
      </c>
      <c r="G513" s="6" t="s">
        <v>17</v>
      </c>
      <c r="I513" s="6"/>
      <c r="J513" s="6" t="s">
        <v>18</v>
      </c>
      <c r="K513" s="6" t="s">
        <v>19</v>
      </c>
      <c r="L513" s="1" t="s">
        <v>61</v>
      </c>
      <c r="M513" s="4">
        <v>104</v>
      </c>
      <c r="N513" s="1" t="str">
        <f>+Tabla15[[#This Row],[NOMBRE DE LA CAUSA 2017]]</f>
        <v>MUERTE DE CIVIL EN PROCEDIMIENTO DE POLICIA</v>
      </c>
    </row>
    <row r="514" spans="1:14" ht="15" customHeight="1" x14ac:dyDescent="0.25">
      <c r="A514" s="1">
        <f>+Tabla15[[#This Row],[1]]</f>
        <v>512</v>
      </c>
      <c r="B514" s="6" t="s">
        <v>1009</v>
      </c>
      <c r="C514" s="1">
        <v>1</v>
      </c>
      <c r="D514" s="1">
        <f>+IF(Tabla15[[#This Row],[NOMBRE DE LA CAUSA 2018]]=0,0,1)</f>
        <v>1</v>
      </c>
      <c r="E514" s="1">
        <f>+E513+Tabla15[[#This Row],[NOMBRE DE LA CAUSA 2019]]</f>
        <v>512</v>
      </c>
      <c r="F514" s="1">
        <f>+Tabla15[[#This Row],[0]]*Tabla15[[#This Row],[NOMBRE DE LA CAUSA 2019]]</f>
        <v>512</v>
      </c>
      <c r="G514" s="6" t="s">
        <v>753</v>
      </c>
      <c r="H514" s="1" t="s">
        <v>1007</v>
      </c>
      <c r="I514" s="6"/>
      <c r="J514" s="6"/>
      <c r="K514" s="6" t="s">
        <v>19</v>
      </c>
      <c r="L514" s="1" t="s">
        <v>1010</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6" t="s">
        <v>753</v>
      </c>
      <c r="H515" s="1" t="s">
        <v>1014</v>
      </c>
      <c r="K515" s="1" t="s">
        <v>19</v>
      </c>
      <c r="L515" s="1" t="s">
        <v>1017</v>
      </c>
      <c r="M515" s="4">
        <v>2144</v>
      </c>
      <c r="N515" s="1" t="str">
        <f>+Tabla15[[#This Row],[NOMBRE DE LA CAUSA 2017]]</f>
        <v>MUERTE DE CIVIL POR ACTO TERRORISTA CONTRA POBLACION CIVIL</v>
      </c>
    </row>
    <row r="516" spans="1:14" ht="15" customHeight="1" x14ac:dyDescent="0.25">
      <c r="A516" s="1">
        <f>+Tabla15[[#This Row],[1]]</f>
        <v>514</v>
      </c>
      <c r="B516" s="6" t="s">
        <v>62</v>
      </c>
      <c r="C516" s="1">
        <v>1</v>
      </c>
      <c r="D516" s="1">
        <f>+IF(Tabla15[[#This Row],[NOMBRE DE LA CAUSA 2018]]=0,0,1)</f>
        <v>1</v>
      </c>
      <c r="E516" s="1">
        <f>+E515+Tabla15[[#This Row],[NOMBRE DE LA CAUSA 2019]]</f>
        <v>514</v>
      </c>
      <c r="F516" s="1">
        <f>+Tabla15[[#This Row],[0]]*Tabla15[[#This Row],[NOMBRE DE LA CAUSA 2019]]</f>
        <v>514</v>
      </c>
      <c r="G516" s="6" t="s">
        <v>17</v>
      </c>
      <c r="I516" s="6"/>
      <c r="J516" s="6" t="s">
        <v>18</v>
      </c>
      <c r="K516" s="6" t="s">
        <v>19</v>
      </c>
      <c r="L516" s="1" t="s">
        <v>63</v>
      </c>
      <c r="M516" s="4">
        <v>105</v>
      </c>
      <c r="N516" s="1" t="str">
        <f>+Tabla15[[#This Row],[NOMBRE DE LA CAUSA 2017]]</f>
        <v>MUERTE DE CIVIL POR EXPLOSION DE MINA ANTIPERSONAL</v>
      </c>
    </row>
    <row r="517" spans="1:14" ht="15" customHeight="1" x14ac:dyDescent="0.25">
      <c r="A517" s="1">
        <f>+Tabla15[[#This Row],[1]]</f>
        <v>515</v>
      </c>
      <c r="B517" s="6" t="s">
        <v>204</v>
      </c>
      <c r="C517" s="1">
        <v>1</v>
      </c>
      <c r="D517" s="1">
        <f>+IF(Tabla15[[#This Row],[NOMBRE DE LA CAUSA 2018]]=0,0,1)</f>
        <v>1</v>
      </c>
      <c r="E517" s="1">
        <f>+E516+Tabla15[[#This Row],[NOMBRE DE LA CAUSA 2019]]</f>
        <v>515</v>
      </c>
      <c r="F517" s="1">
        <f>+Tabla15[[#This Row],[0]]*Tabla15[[#This Row],[NOMBRE DE LA CAUSA 2019]]</f>
        <v>515</v>
      </c>
      <c r="G517" s="6" t="s">
        <v>17</v>
      </c>
      <c r="I517" s="6"/>
      <c r="J517" s="6" t="s">
        <v>18</v>
      </c>
      <c r="K517" s="6" t="s">
        <v>19</v>
      </c>
      <c r="L517" s="1" t="s">
        <v>205</v>
      </c>
      <c r="M517" s="4">
        <v>332</v>
      </c>
      <c r="N517" s="1" t="str">
        <f>+Tabla15[[#This Row],[NOMBRE DE LA CAUSA 2017]]</f>
        <v>MUERTE DE CIVIL POR GRUPO ARMADO ILEGAL</v>
      </c>
    </row>
    <row r="518" spans="1:14" ht="15" customHeight="1" x14ac:dyDescent="0.25">
      <c r="A518" s="1">
        <f>+Tabla15[[#This Row],[1]]</f>
        <v>516</v>
      </c>
      <c r="B518" s="6" t="s">
        <v>428</v>
      </c>
      <c r="C518" s="1">
        <v>1</v>
      </c>
      <c r="D518" s="1">
        <f>+IF(Tabla15[[#This Row],[NOMBRE DE LA CAUSA 2018]]=0,0,1)</f>
        <v>1</v>
      </c>
      <c r="E518" s="1">
        <f>+E517+Tabla15[[#This Row],[NOMBRE DE LA CAUSA 2019]]</f>
        <v>516</v>
      </c>
      <c r="F518" s="1">
        <f>+Tabla15[[#This Row],[0]]*Tabla15[[#This Row],[NOMBRE DE LA CAUSA 2019]]</f>
        <v>516</v>
      </c>
      <c r="G518" s="6" t="s">
        <v>17</v>
      </c>
      <c r="I518" s="6"/>
      <c r="J518" s="6" t="s">
        <v>18</v>
      </c>
      <c r="K518" s="6" t="s">
        <v>19</v>
      </c>
      <c r="L518" s="1" t="s">
        <v>429</v>
      </c>
      <c r="M518" s="4">
        <v>801</v>
      </c>
      <c r="N518" s="1" t="str">
        <f>+Tabla15[[#This Row],[NOMBRE DE LA CAUSA 2017]]</f>
        <v>MUERTE DE CONSCRIPTO CON AERONAVE OFICIAL</v>
      </c>
    </row>
    <row r="519" spans="1:14" ht="15" customHeight="1" x14ac:dyDescent="0.25">
      <c r="A519" s="1">
        <f>+Tabla15[[#This Row],[1]]</f>
        <v>517</v>
      </c>
      <c r="B519" s="6" t="s">
        <v>194</v>
      </c>
      <c r="C519" s="1">
        <v>1</v>
      </c>
      <c r="D519" s="1">
        <f>+IF(Tabla15[[#This Row],[NOMBRE DE LA CAUSA 2018]]=0,0,1)</f>
        <v>1</v>
      </c>
      <c r="E519" s="1">
        <f>+E518+Tabla15[[#This Row],[NOMBRE DE LA CAUSA 2019]]</f>
        <v>517</v>
      </c>
      <c r="F519" s="1">
        <f>+Tabla15[[#This Row],[0]]*Tabla15[[#This Row],[NOMBRE DE LA CAUSA 2019]]</f>
        <v>517</v>
      </c>
      <c r="G519" s="6" t="s">
        <v>17</v>
      </c>
      <c r="I519" s="6"/>
      <c r="J519" s="6" t="s">
        <v>18</v>
      </c>
      <c r="K519" s="6" t="s">
        <v>19</v>
      </c>
      <c r="L519" s="1" t="s">
        <v>195</v>
      </c>
      <c r="M519" s="4">
        <v>317</v>
      </c>
      <c r="N519" s="1" t="str">
        <f>+Tabla15[[#This Row],[NOMBRE DE LA CAUSA 2017]]</f>
        <v>MUERTE DE CONSCRIPTO CON ARMA DE DOTACION OFICIAL</v>
      </c>
    </row>
    <row r="520" spans="1:14" ht="15" customHeight="1" x14ac:dyDescent="0.25">
      <c r="A520" s="1">
        <f>+Tabla15[[#This Row],[1]]</f>
        <v>518</v>
      </c>
      <c r="B520" s="6" t="s">
        <v>430</v>
      </c>
      <c r="C520" s="1">
        <v>1</v>
      </c>
      <c r="D520" s="1">
        <f>+IF(Tabla15[[#This Row],[NOMBRE DE LA CAUSA 2018]]=0,0,1)</f>
        <v>1</v>
      </c>
      <c r="E520" s="1">
        <f>+E519+Tabla15[[#This Row],[NOMBRE DE LA CAUSA 2019]]</f>
        <v>518</v>
      </c>
      <c r="F520" s="1">
        <f>+Tabla15[[#This Row],[0]]*Tabla15[[#This Row],[NOMBRE DE LA CAUSA 2019]]</f>
        <v>518</v>
      </c>
      <c r="G520" s="6" t="s">
        <v>17</v>
      </c>
      <c r="I520" s="6"/>
      <c r="J520" s="6" t="s">
        <v>18</v>
      </c>
      <c r="K520" s="6" t="s">
        <v>19</v>
      </c>
      <c r="L520" s="7" t="s">
        <v>431</v>
      </c>
      <c r="M520" s="4">
        <v>802</v>
      </c>
      <c r="N520" s="1" t="str">
        <f>+Tabla15[[#This Row],[NOMBRE DE LA CAUSA 2017]]</f>
        <v>MUERTE DE CONSCRIPTO CON NAVE OFICIAL</v>
      </c>
    </row>
    <row r="521" spans="1:14" ht="15" customHeight="1" x14ac:dyDescent="0.25">
      <c r="A521" s="1">
        <f>+Tabla15[[#This Row],[1]]</f>
        <v>519</v>
      </c>
      <c r="B521" s="6" t="s">
        <v>424</v>
      </c>
      <c r="C521" s="1">
        <v>1</v>
      </c>
      <c r="D521" s="1">
        <f>+IF(Tabla15[[#This Row],[NOMBRE DE LA CAUSA 2018]]=0,0,1)</f>
        <v>1</v>
      </c>
      <c r="E521" s="1">
        <f>+E520+Tabla15[[#This Row],[NOMBRE DE LA CAUSA 2019]]</f>
        <v>519</v>
      </c>
      <c r="F521" s="1">
        <f>+Tabla15[[#This Row],[0]]*Tabla15[[#This Row],[NOMBRE DE LA CAUSA 2019]]</f>
        <v>519</v>
      </c>
      <c r="G521" s="6" t="s">
        <v>17</v>
      </c>
      <c r="I521" s="6"/>
      <c r="J521" s="6" t="s">
        <v>18</v>
      </c>
      <c r="K521" s="6" t="s">
        <v>19</v>
      </c>
      <c r="L521" s="7" t="s">
        <v>425</v>
      </c>
      <c r="M521" s="4">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6" t="s">
        <v>746</v>
      </c>
      <c r="K522" s="1" t="s">
        <v>19</v>
      </c>
      <c r="L522" s="7" t="s">
        <v>832</v>
      </c>
      <c r="M522" s="4">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6" t="s">
        <v>753</v>
      </c>
      <c r="H523" s="1" t="s">
        <v>837</v>
      </c>
      <c r="I523" s="6"/>
      <c r="J523" s="6"/>
      <c r="K523" s="6" t="s">
        <v>19</v>
      </c>
      <c r="L523" s="7" t="s">
        <v>842</v>
      </c>
      <c r="M523" s="4">
        <v>2066</v>
      </c>
      <c r="N523" s="1" t="str">
        <f>+Tabla15[[#This Row],[NOMBRE DE LA CAUSA 2017]]</f>
        <v>MUERTE DE CONSCRIPTO EN COMBATE O ENFRENTAMIENTO</v>
      </c>
    </row>
    <row r="524" spans="1:14" ht="15" customHeight="1" x14ac:dyDescent="0.25">
      <c r="A524" s="1">
        <f>+Tabla15[[#This Row],[1]]</f>
        <v>522</v>
      </c>
      <c r="B524" s="6" t="s">
        <v>848</v>
      </c>
      <c r="C524" s="1">
        <v>1</v>
      </c>
      <c r="D524" s="1">
        <f>+IF(Tabla15[[#This Row],[NOMBRE DE LA CAUSA 2018]]=0,0,1)</f>
        <v>1</v>
      </c>
      <c r="E524" s="1">
        <f>+E523+Tabla15[[#This Row],[NOMBRE DE LA CAUSA 2019]]</f>
        <v>522</v>
      </c>
      <c r="F524" s="1">
        <f>+Tabla15[[#This Row],[0]]*Tabla15[[#This Row],[NOMBRE DE LA CAUSA 2019]]</f>
        <v>522</v>
      </c>
      <c r="G524" s="6" t="s">
        <v>753</v>
      </c>
      <c r="H524" s="1" t="s">
        <v>837</v>
      </c>
      <c r="I524" s="6"/>
      <c r="J524" s="6"/>
      <c r="K524" s="6" t="s">
        <v>19</v>
      </c>
      <c r="L524" s="7" t="s">
        <v>849</v>
      </c>
      <c r="M524" s="4">
        <v>2070</v>
      </c>
      <c r="N524" s="1" t="str">
        <f>+Tabla15[[#This Row],[NOMBRE DE LA CAUSA 2017]]</f>
        <v>MUERTE DE CONSCRIPTO EN ENFRENTAMIENTO ENTRE TROPAS</v>
      </c>
    </row>
    <row r="525" spans="1:14" ht="15" customHeight="1" x14ac:dyDescent="0.25">
      <c r="A525" s="1">
        <f>+Tabla15[[#This Row],[1]]</f>
        <v>523</v>
      </c>
      <c r="B525" s="6" t="s">
        <v>376</v>
      </c>
      <c r="C525" s="1">
        <v>1</v>
      </c>
      <c r="D525" s="1">
        <f>+IF(Tabla15[[#This Row],[NOMBRE DE LA CAUSA 2018]]=0,0,1)</f>
        <v>1</v>
      </c>
      <c r="E525" s="1">
        <f>+E524+Tabla15[[#This Row],[NOMBRE DE LA CAUSA 2019]]</f>
        <v>523</v>
      </c>
      <c r="F525" s="1">
        <f>+Tabla15[[#This Row],[0]]*Tabla15[[#This Row],[NOMBRE DE LA CAUSA 2019]]</f>
        <v>523</v>
      </c>
      <c r="G525" s="6" t="s">
        <v>17</v>
      </c>
      <c r="I525" s="6"/>
      <c r="J525" s="6" t="s">
        <v>18</v>
      </c>
      <c r="K525" s="6" t="s">
        <v>19</v>
      </c>
      <c r="L525" s="7" t="s">
        <v>377</v>
      </c>
      <c r="M525" s="4">
        <v>740</v>
      </c>
      <c r="N525" s="1" t="str">
        <f>+Tabla15[[#This Row],[NOMBRE DE LA CAUSA 2017]]</f>
        <v>MUERTE DE CONSCRIPTO EN INSTRUCCION</v>
      </c>
    </row>
    <row r="526" spans="1:14" ht="15" customHeight="1" x14ac:dyDescent="0.25">
      <c r="A526" s="1">
        <f>+Tabla15[[#This Row],[1]]</f>
        <v>524</v>
      </c>
      <c r="B526" s="6" t="s">
        <v>836</v>
      </c>
      <c r="C526" s="1">
        <v>1</v>
      </c>
      <c r="D526" s="1">
        <f>+IF(Tabla15[[#This Row],[NOMBRE DE LA CAUSA 2018]]=0,0,1)</f>
        <v>1</v>
      </c>
      <c r="E526" s="1">
        <f>+E525+Tabla15[[#This Row],[NOMBRE DE LA CAUSA 2019]]</f>
        <v>524</v>
      </c>
      <c r="F526" s="1">
        <f>+Tabla15[[#This Row],[0]]*Tabla15[[#This Row],[NOMBRE DE LA CAUSA 2019]]</f>
        <v>524</v>
      </c>
      <c r="G526" s="6" t="s">
        <v>753</v>
      </c>
      <c r="H526" s="1" t="s">
        <v>837</v>
      </c>
      <c r="I526" s="6"/>
      <c r="J526" s="6"/>
      <c r="K526" s="6" t="s">
        <v>19</v>
      </c>
      <c r="L526" s="7" t="s">
        <v>838</v>
      </c>
      <c r="M526" s="4">
        <v>2064</v>
      </c>
      <c r="N526" s="1" t="str">
        <f>+Tabla15[[#This Row],[NOMBRE DE LA CAUSA 2017]]</f>
        <v>MUERTE DE CONSCRIPTO EN OPERATIVO MILITAR</v>
      </c>
    </row>
    <row r="527" spans="1:14" ht="15" customHeight="1" x14ac:dyDescent="0.25">
      <c r="A527" s="1">
        <f>+Tabla15[[#This Row],[1]]</f>
        <v>525</v>
      </c>
      <c r="B527" s="6" t="s">
        <v>847</v>
      </c>
      <c r="C527" s="1">
        <v>1</v>
      </c>
      <c r="D527" s="1">
        <f>+IF(Tabla15[[#This Row],[NOMBRE DE LA CAUSA 2018]]=0,0,1)</f>
        <v>1</v>
      </c>
      <c r="E527" s="1">
        <f>+E526+Tabla15[[#This Row],[NOMBRE DE LA CAUSA 2019]]</f>
        <v>525</v>
      </c>
      <c r="F527" s="1">
        <f>+Tabla15[[#This Row],[0]]*Tabla15[[#This Row],[NOMBRE DE LA CAUSA 2019]]</f>
        <v>525</v>
      </c>
      <c r="G527" s="6" t="s">
        <v>753</v>
      </c>
      <c r="H527" s="1" t="s">
        <v>837</v>
      </c>
      <c r="I527" s="6"/>
      <c r="J527" s="6"/>
      <c r="K527" s="6" t="s">
        <v>19</v>
      </c>
      <c r="L527" s="7" t="s">
        <v>846</v>
      </c>
      <c r="M527" s="4">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6" t="s">
        <v>17</v>
      </c>
      <c r="J528" s="1" t="s">
        <v>18</v>
      </c>
      <c r="K528" s="1" t="s">
        <v>19</v>
      </c>
      <c r="L528" s="1" t="s">
        <v>385</v>
      </c>
      <c r="M528" s="4">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6" t="s">
        <v>746</v>
      </c>
      <c r="K529" s="1" t="s">
        <v>19</v>
      </c>
      <c r="L529" s="1" t="s">
        <v>1124</v>
      </c>
      <c r="M529" s="4">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6" t="s">
        <v>17</v>
      </c>
      <c r="H530" s="6"/>
      <c r="I530" s="6"/>
      <c r="J530" s="6" t="s">
        <v>18</v>
      </c>
      <c r="K530" s="6" t="s">
        <v>19</v>
      </c>
      <c r="L530" s="1" t="s">
        <v>343</v>
      </c>
      <c r="M530" s="4">
        <v>551</v>
      </c>
      <c r="N530" s="1" t="str">
        <f>+Tabla15[[#This Row],[NOMBRE DE LA CAUSA 2017]]</f>
        <v>MUERTE DE CONSCRIPTO POR EXPLOSION DE MINA ANTIPERSONAL</v>
      </c>
    </row>
    <row r="531" spans="1:14" ht="15" customHeight="1" x14ac:dyDescent="0.25">
      <c r="A531" s="1">
        <f>+Tabla15[[#This Row],[1]]</f>
        <v>529</v>
      </c>
      <c r="B531" s="6" t="s">
        <v>416</v>
      </c>
      <c r="C531" s="1">
        <v>1</v>
      </c>
      <c r="D531" s="1">
        <f>+IF(Tabla15[[#This Row],[NOMBRE DE LA CAUSA 2018]]=0,0,1)</f>
        <v>1</v>
      </c>
      <c r="E531" s="1">
        <f>+E530+Tabla15[[#This Row],[NOMBRE DE LA CAUSA 2019]]</f>
        <v>529</v>
      </c>
      <c r="F531" s="1">
        <f>+Tabla15[[#This Row],[0]]*Tabla15[[#This Row],[NOMBRE DE LA CAUSA 2019]]</f>
        <v>529</v>
      </c>
      <c r="G531" s="6" t="s">
        <v>17</v>
      </c>
      <c r="H531" s="6"/>
      <c r="I531" s="6"/>
      <c r="J531" s="6" t="s">
        <v>18</v>
      </c>
      <c r="K531" s="6" t="s">
        <v>19</v>
      </c>
      <c r="L531" s="7" t="s">
        <v>417</v>
      </c>
      <c r="M531" s="4">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6" t="s">
        <v>17</v>
      </c>
      <c r="J532" s="1" t="s">
        <v>18</v>
      </c>
      <c r="K532" s="1" t="s">
        <v>19</v>
      </c>
      <c r="L532" s="7" t="s">
        <v>203</v>
      </c>
      <c r="M532" s="4">
        <v>323</v>
      </c>
      <c r="N532" s="1" t="str">
        <f>+Tabla15[[#This Row],[NOMBRE DE LA CAUSA 2017]]</f>
        <v>MUERTE DE MIEMBRO VOLUNTARIO DE LA FUERZA PUBLICA CON ARMA DE DOTACION OFICIAL</v>
      </c>
    </row>
    <row r="533" spans="1:14" ht="15" customHeight="1" x14ac:dyDescent="0.25">
      <c r="A533" s="1">
        <f>+Tabla15[[#This Row],[1]]</f>
        <v>531</v>
      </c>
      <c r="B533" s="6" t="s">
        <v>699</v>
      </c>
      <c r="C533" s="1">
        <v>1</v>
      </c>
      <c r="D533" s="1">
        <f>+IF(Tabla15[[#This Row],[NOMBRE DE LA CAUSA 2018]]=0,0,1)</f>
        <v>1</v>
      </c>
      <c r="E533" s="1">
        <f>+E532+Tabla15[[#This Row],[NOMBRE DE LA CAUSA 2019]]</f>
        <v>531</v>
      </c>
      <c r="F533" s="1">
        <f>+Tabla15[[#This Row],[0]]*Tabla15[[#This Row],[NOMBRE DE LA CAUSA 2019]]</f>
        <v>531</v>
      </c>
      <c r="G533" s="6" t="s">
        <v>17</v>
      </c>
      <c r="H533" s="6"/>
      <c r="I533" s="6"/>
      <c r="J533" s="6" t="s">
        <v>18</v>
      </c>
      <c r="K533" s="6" t="s">
        <v>19</v>
      </c>
      <c r="L533" s="7" t="s">
        <v>700</v>
      </c>
      <c r="M533" s="4">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6" t="s">
        <v>17</v>
      </c>
      <c r="J534" s="1" t="s">
        <v>18</v>
      </c>
      <c r="K534" s="1" t="s">
        <v>19</v>
      </c>
      <c r="L534" s="1" t="s">
        <v>421</v>
      </c>
      <c r="M534" s="4">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6" t="s">
        <v>17</v>
      </c>
      <c r="J535" s="1" t="s">
        <v>18</v>
      </c>
      <c r="K535" s="1" t="s">
        <v>19</v>
      </c>
      <c r="L535" s="1" t="s">
        <v>413</v>
      </c>
      <c r="M535" s="4">
        <v>793</v>
      </c>
      <c r="N535" s="1" t="str">
        <f>+Tabla15[[#This Row],[NOMBRE DE LA CAUSA 2017]]</f>
        <v>MUERTE DE MIEMBRO VOLUNTARIO DE LA FUERZA PUBLICA CON VEHICULO OFICIAL</v>
      </c>
    </row>
    <row r="536" spans="1:14" ht="15" customHeight="1" x14ac:dyDescent="0.25">
      <c r="A536" s="1">
        <f>+Tabla15[[#This Row],[1]]</f>
        <v>534</v>
      </c>
      <c r="B536" s="6" t="s">
        <v>860</v>
      </c>
      <c r="C536" s="1">
        <v>1</v>
      </c>
      <c r="D536" s="1">
        <f>+IF(Tabla15[[#This Row],[NOMBRE DE LA CAUSA 2018]]=0,0,1)</f>
        <v>1</v>
      </c>
      <c r="E536" s="1">
        <f>+E535+Tabla15[[#This Row],[NOMBRE DE LA CAUSA 2019]]</f>
        <v>534</v>
      </c>
      <c r="F536" s="1">
        <f>+Tabla15[[#This Row],[0]]*Tabla15[[#This Row],[NOMBRE DE LA CAUSA 2019]]</f>
        <v>534</v>
      </c>
      <c r="G536" s="6" t="s">
        <v>746</v>
      </c>
      <c r="I536" s="6"/>
      <c r="J536" s="6"/>
      <c r="K536" s="6" t="s">
        <v>19</v>
      </c>
      <c r="L536" s="1" t="s">
        <v>861</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6" t="s">
        <v>753</v>
      </c>
      <c r="H537" s="1" t="s">
        <v>866</v>
      </c>
      <c r="K537" s="1" t="s">
        <v>19</v>
      </c>
      <c r="L537" s="1" t="s">
        <v>871</v>
      </c>
      <c r="M537" s="4">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6" t="s">
        <v>17</v>
      </c>
      <c r="J538" s="1" t="s">
        <v>18</v>
      </c>
      <c r="K538" s="1" t="s">
        <v>19</v>
      </c>
      <c r="L538" s="1" t="s">
        <v>694</v>
      </c>
      <c r="M538" s="4">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6" t="s">
        <v>17</v>
      </c>
      <c r="J539" s="1" t="s">
        <v>18</v>
      </c>
      <c r="K539" s="1" t="s">
        <v>19</v>
      </c>
      <c r="L539" s="1" t="s">
        <v>277</v>
      </c>
      <c r="M539" s="4">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6" t="s">
        <v>753</v>
      </c>
      <c r="H540" s="1" t="s">
        <v>866</v>
      </c>
      <c r="K540" s="1" t="s">
        <v>19</v>
      </c>
      <c r="L540" s="1" t="s">
        <v>867</v>
      </c>
      <c r="M540" s="4">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6" t="s">
        <v>753</v>
      </c>
      <c r="H541" s="1" t="s">
        <v>866</v>
      </c>
      <c r="K541" s="1" t="s">
        <v>19</v>
      </c>
      <c r="L541" s="1" t="s">
        <v>877</v>
      </c>
      <c r="M541" s="4">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6" t="s">
        <v>17</v>
      </c>
      <c r="H542" s="6"/>
      <c r="I542" s="6"/>
      <c r="J542" s="6" t="s">
        <v>18</v>
      </c>
      <c r="K542" s="6" t="s">
        <v>19</v>
      </c>
      <c r="L542" s="1" t="s">
        <v>379</v>
      </c>
      <c r="M542" s="4">
        <v>745</v>
      </c>
      <c r="N542" s="1" t="str">
        <f>+Tabla15[[#This Row],[NOMBRE DE LA CAUSA 2017]]</f>
        <v>MUERTE DE MIEMBRO VOLUNTARIO DE LA FUERZA PUBLICA POR ACTO TERRORISTA</v>
      </c>
    </row>
    <row r="543" spans="1:14" ht="15" customHeight="1" x14ac:dyDescent="0.25">
      <c r="A543" s="1">
        <f>+Tabla15[[#This Row],[1]]</f>
        <v>541</v>
      </c>
      <c r="B543" s="6" t="s">
        <v>220</v>
      </c>
      <c r="C543" s="1">
        <v>1</v>
      </c>
      <c r="D543" s="1">
        <f>+IF(Tabla15[[#This Row],[NOMBRE DE LA CAUSA 2018]]=0,0,1)</f>
        <v>1</v>
      </c>
      <c r="E543" s="1">
        <f>+E542+Tabla15[[#This Row],[NOMBRE DE LA CAUSA 2019]]</f>
        <v>541</v>
      </c>
      <c r="F543" s="1">
        <f>+Tabla15[[#This Row],[0]]*Tabla15[[#This Row],[NOMBRE DE LA CAUSA 2019]]</f>
        <v>541</v>
      </c>
      <c r="G543" s="6" t="s">
        <v>17</v>
      </c>
      <c r="H543" s="6"/>
      <c r="I543" s="6"/>
      <c r="J543" s="6" t="s">
        <v>18</v>
      </c>
      <c r="K543" s="6" t="s">
        <v>19</v>
      </c>
      <c r="L543" s="1" t="s">
        <v>221</v>
      </c>
      <c r="M543" s="4">
        <v>367</v>
      </c>
      <c r="N543" s="1" t="str">
        <f>+Tabla15[[#This Row],[NOMBRE DE LA CAUSA 2017]]</f>
        <v>MUERTE DE MIEMBRO VOLUNTARIO DE LA FUERZA PUBLICA POR DESCONOCIDOS</v>
      </c>
    </row>
    <row r="544" spans="1:14" ht="15" customHeight="1" x14ac:dyDescent="0.25">
      <c r="A544" s="1">
        <f>+Tabla15[[#This Row],[1]]</f>
        <v>542</v>
      </c>
      <c r="B544" s="6" t="s">
        <v>346</v>
      </c>
      <c r="C544" s="1">
        <v>1</v>
      </c>
      <c r="D544" s="1">
        <f>+IF(Tabla15[[#This Row],[NOMBRE DE LA CAUSA 2018]]=0,0,1)</f>
        <v>1</v>
      </c>
      <c r="E544" s="1">
        <f>+E543+Tabla15[[#This Row],[NOMBRE DE LA CAUSA 2019]]</f>
        <v>542</v>
      </c>
      <c r="F544" s="1">
        <f>+Tabla15[[#This Row],[0]]*Tabla15[[#This Row],[NOMBRE DE LA CAUSA 2019]]</f>
        <v>542</v>
      </c>
      <c r="G544" s="6" t="s">
        <v>17</v>
      </c>
      <c r="H544" s="6"/>
      <c r="I544" s="6"/>
      <c r="J544" s="6" t="s">
        <v>18</v>
      </c>
      <c r="K544" s="6" t="s">
        <v>19</v>
      </c>
      <c r="L544" s="7" t="s">
        <v>347</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388</v>
      </c>
      <c r="C545" s="1">
        <v>1</v>
      </c>
      <c r="D545" s="1">
        <f>+IF(Tabla15[[#This Row],[NOMBRE DE LA CAUSA 2018]]=0,0,1)</f>
        <v>1</v>
      </c>
      <c r="E545" s="1">
        <f>+E544+Tabla15[[#This Row],[NOMBRE DE LA CAUSA 2019]]</f>
        <v>543</v>
      </c>
      <c r="F545" s="1">
        <f>+Tabla15[[#This Row],[0]]*Tabla15[[#This Row],[NOMBRE DE LA CAUSA 2019]]</f>
        <v>543</v>
      </c>
      <c r="G545" s="6" t="s">
        <v>17</v>
      </c>
      <c r="H545" s="6"/>
      <c r="I545" s="6"/>
      <c r="J545" s="6" t="s">
        <v>18</v>
      </c>
      <c r="K545" s="6" t="s">
        <v>19</v>
      </c>
      <c r="L545" s="1" t="s">
        <v>389</v>
      </c>
      <c r="M545" s="4">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6" t="s">
        <v>753</v>
      </c>
      <c r="H546" s="1" t="s">
        <v>1040</v>
      </c>
      <c r="K546" s="1" t="s">
        <v>19</v>
      </c>
      <c r="L546" s="1" t="s">
        <v>1047</v>
      </c>
      <c r="M546" s="4">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6" t="s">
        <v>753</v>
      </c>
      <c r="H547" s="1" t="s">
        <v>919</v>
      </c>
      <c r="K547" s="1" t="s">
        <v>19</v>
      </c>
      <c r="L547" s="12" t="s">
        <v>920</v>
      </c>
      <c r="M547" s="4">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6" t="s">
        <v>753</v>
      </c>
      <c r="H548" s="6" t="s">
        <v>919</v>
      </c>
      <c r="I548" s="6"/>
      <c r="J548" s="6"/>
      <c r="K548" s="6" t="s">
        <v>19</v>
      </c>
      <c r="L548" s="7" t="s">
        <v>924</v>
      </c>
      <c r="M548" s="4">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6" t="s">
        <v>753</v>
      </c>
      <c r="H549" s="1" t="s">
        <v>919</v>
      </c>
      <c r="K549" s="1" t="s">
        <v>19</v>
      </c>
      <c r="L549" s="1" t="s">
        <v>922</v>
      </c>
      <c r="M549" s="4">
        <v>2102</v>
      </c>
      <c r="N549" s="1" t="str">
        <f>+Tabla15[[#This Row],[NOMBRE DE LA CAUSA 2017]]</f>
        <v>MUERTE DE RECLUSO CAUSADA POR TERCEROS</v>
      </c>
    </row>
    <row r="550" spans="1:14" ht="15" customHeight="1" x14ac:dyDescent="0.25">
      <c r="A550" s="1">
        <f>+Tabla15[[#This Row],[1]]</f>
        <v>548</v>
      </c>
      <c r="B550" s="6" t="s">
        <v>929</v>
      </c>
      <c r="C550" s="1">
        <v>1</v>
      </c>
      <c r="D550" s="1">
        <f>+IF(Tabla15[[#This Row],[NOMBRE DE LA CAUSA 2018]]=0,0,1)</f>
        <v>1</v>
      </c>
      <c r="E550" s="1">
        <f>+E549+Tabla15[[#This Row],[NOMBRE DE LA CAUSA 2019]]</f>
        <v>548</v>
      </c>
      <c r="F550" s="1">
        <f>+Tabla15[[#This Row],[0]]*Tabla15[[#This Row],[NOMBRE DE LA CAUSA 2019]]</f>
        <v>548</v>
      </c>
      <c r="G550" s="6" t="s">
        <v>753</v>
      </c>
      <c r="H550" s="1" t="s">
        <v>919</v>
      </c>
      <c r="K550" s="1" t="s">
        <v>19</v>
      </c>
      <c r="L550" s="12" t="s">
        <v>930</v>
      </c>
      <c r="M550" s="4">
        <v>2106</v>
      </c>
      <c r="N550" s="1" t="str">
        <f>+Tabla15[[#This Row],[NOMBRE DE LA CAUSA 2017]]</f>
        <v>MUERTE DE RECLUSO DERIVADA DE LA PRESTACION DEL SERVICIO DE SALUD</v>
      </c>
    </row>
    <row r="551" spans="1:14" ht="15" customHeight="1" x14ac:dyDescent="0.25">
      <c r="A551" s="1">
        <f>+Tabla15[[#This Row],[1]]</f>
        <v>549</v>
      </c>
      <c r="B551" s="6" t="s">
        <v>386</v>
      </c>
      <c r="C551" s="1">
        <v>1</v>
      </c>
      <c r="D551" s="1">
        <f>+IF(Tabla15[[#This Row],[NOMBRE DE LA CAUSA 2018]]=0,0,1)</f>
        <v>1</v>
      </c>
      <c r="E551" s="1">
        <f>+E550+Tabla15[[#This Row],[NOMBRE DE LA CAUSA 2019]]</f>
        <v>549</v>
      </c>
      <c r="F551" s="1">
        <f>+Tabla15[[#This Row],[0]]*Tabla15[[#This Row],[NOMBRE DE LA CAUSA 2019]]</f>
        <v>549</v>
      </c>
      <c r="G551" s="6" t="s">
        <v>17</v>
      </c>
      <c r="H551" s="6"/>
      <c r="I551" s="6"/>
      <c r="J551" s="6" t="s">
        <v>18</v>
      </c>
      <c r="K551" s="6" t="s">
        <v>19</v>
      </c>
      <c r="L551" s="7" t="s">
        <v>387</v>
      </c>
      <c r="M551" s="4">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6" t="s">
        <v>753</v>
      </c>
      <c r="H552" s="1" t="s">
        <v>973</v>
      </c>
      <c r="K552" s="1" t="s">
        <v>19</v>
      </c>
      <c r="L552" s="1" t="s">
        <v>976</v>
      </c>
      <c r="M552" s="4">
        <v>2126</v>
      </c>
      <c r="N552" s="1" t="str">
        <f>+Tabla15[[#This Row],[NOMBRE DE LA CAUSA 2017]]</f>
        <v>MUERTE EN ACCIDENTE AEREO</v>
      </c>
    </row>
    <row r="553" spans="1:14" ht="15" customHeight="1" x14ac:dyDescent="0.25">
      <c r="A553" s="1">
        <f>+Tabla15[[#This Row],[1]]</f>
        <v>551</v>
      </c>
      <c r="B553" s="6" t="s">
        <v>982</v>
      </c>
      <c r="C553" s="1">
        <v>1</v>
      </c>
      <c r="D553" s="1">
        <f>+IF(Tabla15[[#This Row],[NOMBRE DE LA CAUSA 2018]]=0,0,1)</f>
        <v>1</v>
      </c>
      <c r="E553" s="1">
        <f>+E552+Tabla15[[#This Row],[NOMBRE DE LA CAUSA 2019]]</f>
        <v>551</v>
      </c>
      <c r="F553" s="1">
        <f>+Tabla15[[#This Row],[0]]*Tabla15[[#This Row],[NOMBRE DE LA CAUSA 2019]]</f>
        <v>551</v>
      </c>
      <c r="G553" s="6" t="s">
        <v>753</v>
      </c>
      <c r="H553" s="6" t="s">
        <v>980</v>
      </c>
      <c r="I553" s="6"/>
      <c r="J553" s="6"/>
      <c r="K553" s="6" t="s">
        <v>19</v>
      </c>
      <c r="L553" s="1" t="s">
        <v>983</v>
      </c>
      <c r="M553" s="4">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6" t="s">
        <v>753</v>
      </c>
      <c r="H554" s="1" t="s">
        <v>980</v>
      </c>
      <c r="I554" s="6"/>
      <c r="K554" s="1" t="s">
        <v>19</v>
      </c>
      <c r="L554" s="1" t="s">
        <v>989</v>
      </c>
      <c r="M554" s="4">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6" t="s">
        <v>753</v>
      </c>
      <c r="H555" s="1" t="s">
        <v>1021</v>
      </c>
      <c r="I555" s="6"/>
      <c r="K555" s="1" t="s">
        <v>19</v>
      </c>
      <c r="L555" s="1" t="s">
        <v>1024</v>
      </c>
      <c r="M555" s="4">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6" t="s">
        <v>753</v>
      </c>
      <c r="H556" s="6" t="s">
        <v>1113</v>
      </c>
      <c r="I556" s="6"/>
      <c r="J556" s="6"/>
      <c r="K556" s="6" t="s">
        <v>19</v>
      </c>
      <c r="L556" s="7" t="s">
        <v>1116</v>
      </c>
      <c r="M556" s="4">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6" t="s">
        <v>753</v>
      </c>
      <c r="H557" s="6" t="s">
        <v>1126</v>
      </c>
      <c r="I557" s="6"/>
      <c r="K557" s="1" t="s">
        <v>19</v>
      </c>
      <c r="L557" s="7" t="s">
        <v>1129</v>
      </c>
      <c r="M557" s="4">
        <v>2194</v>
      </c>
      <c r="N557" s="1" t="str">
        <f>+Tabla15[[#This Row],[NOMBRE DE LA CAUSA 2017]]</f>
        <v>MUERTE EN ZONA DE DISTENSION</v>
      </c>
    </row>
    <row r="558" spans="1:14" ht="15" customHeight="1" x14ac:dyDescent="0.25">
      <c r="A558" s="1">
        <f>+Tabla15[[#This Row],[1]]</f>
        <v>556</v>
      </c>
      <c r="B558" s="6" t="s">
        <v>1141</v>
      </c>
      <c r="C558" s="1">
        <v>1</v>
      </c>
      <c r="D558" s="1">
        <f>+IF(Tabla15[[#This Row],[NOMBRE DE LA CAUSA 2018]]=0,0,1)</f>
        <v>1</v>
      </c>
      <c r="E558" s="1">
        <f>+E557+Tabla15[[#This Row],[NOMBRE DE LA CAUSA 2019]]</f>
        <v>556</v>
      </c>
      <c r="F558" s="1">
        <f>+Tabla15[[#This Row],[0]]*Tabla15[[#This Row],[NOMBRE DE LA CAUSA 2019]]</f>
        <v>556</v>
      </c>
      <c r="G558" s="6" t="s">
        <v>753</v>
      </c>
      <c r="H558" s="6" t="s">
        <v>1133</v>
      </c>
      <c r="I558" s="6"/>
      <c r="J558" s="6"/>
      <c r="K558" s="6" t="s">
        <v>19</v>
      </c>
      <c r="L558" s="7" t="s">
        <v>1142</v>
      </c>
      <c r="M558" s="4">
        <v>2200</v>
      </c>
      <c r="N558" s="1" t="str">
        <f>+Tabla15[[#This Row],[NOMBRE DE LA CAUSA 2017]]</f>
        <v>MUERTE POR ACTIVIDAD DEL SECTOR DE HIDROCARBUROS</v>
      </c>
    </row>
    <row r="559" spans="1:14" ht="15" customHeight="1" x14ac:dyDescent="0.25">
      <c r="A559" s="1">
        <f>+Tabla15[[#This Row],[1]]</f>
        <v>557</v>
      </c>
      <c r="B559" s="6" t="s">
        <v>1135</v>
      </c>
      <c r="C559" s="1">
        <v>1</v>
      </c>
      <c r="D559" s="1">
        <f>+IF(Tabla15[[#This Row],[NOMBRE DE LA CAUSA 2018]]=0,0,1)</f>
        <v>1</v>
      </c>
      <c r="E559" s="1">
        <f>+E558+Tabla15[[#This Row],[NOMBRE DE LA CAUSA 2019]]</f>
        <v>557</v>
      </c>
      <c r="F559" s="1">
        <f>+Tabla15[[#This Row],[0]]*Tabla15[[#This Row],[NOMBRE DE LA CAUSA 2019]]</f>
        <v>557</v>
      </c>
      <c r="G559" s="6" t="s">
        <v>753</v>
      </c>
      <c r="H559" s="6" t="s">
        <v>1133</v>
      </c>
      <c r="I559" s="6"/>
      <c r="K559" s="1" t="s">
        <v>19</v>
      </c>
      <c r="L559" s="7" t="s">
        <v>1136</v>
      </c>
      <c r="M559" s="4">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6" t="s">
        <v>753</v>
      </c>
      <c r="H560" s="1" t="s">
        <v>993</v>
      </c>
      <c r="I560" s="6"/>
      <c r="K560" s="1" t="s">
        <v>19</v>
      </c>
      <c r="L560" s="12" t="s">
        <v>996</v>
      </c>
      <c r="M560" s="4">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6" t="s">
        <v>753</v>
      </c>
      <c r="H561" s="1" t="s">
        <v>959</v>
      </c>
      <c r="I561" s="6"/>
      <c r="K561" s="1" t="s">
        <v>19</v>
      </c>
      <c r="L561" s="12" t="s">
        <v>962</v>
      </c>
      <c r="M561" s="4">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6" t="s">
        <v>753</v>
      </c>
      <c r="H562" s="1" t="s">
        <v>932</v>
      </c>
      <c r="K562" s="1" t="s">
        <v>19</v>
      </c>
      <c r="L562" s="12" t="s">
        <v>935</v>
      </c>
      <c r="M562" s="4">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6" t="s">
        <v>753</v>
      </c>
      <c r="H563" s="6" t="s">
        <v>1077</v>
      </c>
      <c r="I563" s="6"/>
      <c r="K563" s="1" t="s">
        <v>19</v>
      </c>
      <c r="L563" s="12" t="s">
        <v>1080</v>
      </c>
      <c r="M563" s="4">
        <v>2171</v>
      </c>
      <c r="N563" s="1" t="str">
        <f>+Tabla15[[#This Row],[NOMBRE DE LA CAUSA 2017]]</f>
        <v>MUERTE POR FALTA DE ADOPCION DE MEDIDAS DE PROTECCION Y SEGURIDAD</v>
      </c>
    </row>
    <row r="564" spans="1:14" ht="15" customHeight="1" x14ac:dyDescent="0.25">
      <c r="A564" s="1">
        <f>+Tabla15[[#This Row],[1]]</f>
        <v>562</v>
      </c>
      <c r="B564" s="6" t="s">
        <v>954</v>
      </c>
      <c r="C564" s="1">
        <v>1</v>
      </c>
      <c r="D564" s="1">
        <f>+IF(Tabla15[[#This Row],[NOMBRE DE LA CAUSA 2018]]=0,0,1)</f>
        <v>1</v>
      </c>
      <c r="E564" s="1">
        <f>+E563+Tabla15[[#This Row],[NOMBRE DE LA CAUSA 2019]]</f>
        <v>562</v>
      </c>
      <c r="F564" s="1">
        <f>+Tabla15[[#This Row],[0]]*Tabla15[[#This Row],[NOMBRE DE LA CAUSA 2019]]</f>
        <v>562</v>
      </c>
      <c r="G564" s="6" t="s">
        <v>753</v>
      </c>
      <c r="H564" s="6" t="s">
        <v>946</v>
      </c>
      <c r="I564" s="6"/>
      <c r="J564" s="6"/>
      <c r="K564" s="6" t="s">
        <v>19</v>
      </c>
      <c r="L564" s="7" t="s">
        <v>955</v>
      </c>
      <c r="M564" s="4">
        <v>2117</v>
      </c>
      <c r="N564" s="1" t="str">
        <f>+Tabla15[[#This Row],[NOMBRE DE LA CAUSA 2017]]</f>
        <v>MUERTE POR FALTA DE ILUMINACION EN LA VIA PUBLICA</v>
      </c>
    </row>
    <row r="565" spans="1:14" ht="15" customHeight="1" x14ac:dyDescent="0.25">
      <c r="A565" s="1">
        <f>+Tabla15[[#This Row],[1]]</f>
        <v>563</v>
      </c>
      <c r="B565" s="6" t="s">
        <v>948</v>
      </c>
      <c r="C565" s="1">
        <v>1</v>
      </c>
      <c r="D565" s="1">
        <f>+IF(Tabla15[[#This Row],[NOMBRE DE LA CAUSA 2018]]=0,0,1)</f>
        <v>1</v>
      </c>
      <c r="E565" s="1">
        <f>+E564+Tabla15[[#This Row],[NOMBRE DE LA CAUSA 2019]]</f>
        <v>563</v>
      </c>
      <c r="F565" s="1">
        <f>+Tabla15[[#This Row],[0]]*Tabla15[[#This Row],[NOMBRE DE LA CAUSA 2019]]</f>
        <v>563</v>
      </c>
      <c r="G565" s="6" t="s">
        <v>753</v>
      </c>
      <c r="H565" s="6" t="s">
        <v>946</v>
      </c>
      <c r="I565" s="6"/>
      <c r="J565" s="6"/>
      <c r="K565" s="6" t="s">
        <v>19</v>
      </c>
      <c r="L565" s="29" t="s">
        <v>949</v>
      </c>
      <c r="M565" s="4">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6" t="s">
        <v>753</v>
      </c>
      <c r="H566" s="1" t="s">
        <v>1096</v>
      </c>
      <c r="K566" s="1" t="s">
        <v>19</v>
      </c>
      <c r="L566" s="12" t="s">
        <v>1107</v>
      </c>
      <c r="M566" s="4">
        <v>2184</v>
      </c>
      <c r="N566" s="1" t="str">
        <f>+Tabla15[[#This Row],[NOMBRE DE LA CAUSA 2017]]</f>
        <v>MUERTE POR INCUMPLIMIENTO DEL DEBER DE SEGURIDAD EN LA ATENCION HOSPITALARIA</v>
      </c>
    </row>
    <row r="567" spans="1:14" ht="15" customHeight="1" x14ac:dyDescent="0.25">
      <c r="A567" s="1">
        <f>+Tabla15[[#This Row],[1]]</f>
        <v>565</v>
      </c>
      <c r="B567" s="14" t="s">
        <v>1085</v>
      </c>
      <c r="C567" s="1">
        <v>1</v>
      </c>
      <c r="D567" s="1">
        <f>+IF(Tabla15[[#This Row],[NOMBRE DE LA CAUSA 2018]]=0,0,1)</f>
        <v>1</v>
      </c>
      <c r="E567" s="1">
        <f>+E566+Tabla15[[#This Row],[NOMBRE DE LA CAUSA 2019]]</f>
        <v>565</v>
      </c>
      <c r="F567" s="1">
        <f>+Tabla15[[#This Row],[0]]*Tabla15[[#This Row],[NOMBRE DE LA CAUSA 2019]]</f>
        <v>565</v>
      </c>
      <c r="G567" s="6" t="s">
        <v>753</v>
      </c>
      <c r="H567" s="1" t="s">
        <v>1077</v>
      </c>
      <c r="K567" s="1" t="s">
        <v>19</v>
      </c>
      <c r="L567" s="12" t="s">
        <v>1086</v>
      </c>
      <c r="M567" s="4">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6" t="s">
        <v>753</v>
      </c>
      <c r="H568" s="6" t="s">
        <v>1096</v>
      </c>
      <c r="I568" s="6"/>
      <c r="J568" s="6"/>
      <c r="K568" s="6" t="s">
        <v>19</v>
      </c>
      <c r="L568" s="12" t="s">
        <v>1111</v>
      </c>
      <c r="M568" s="4">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6" t="s">
        <v>753</v>
      </c>
      <c r="H569" s="6" t="s">
        <v>1096</v>
      </c>
      <c r="K569" s="1" t="s">
        <v>19</v>
      </c>
      <c r="L569" s="12" t="s">
        <v>1099</v>
      </c>
      <c r="M569" s="4">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6" t="s">
        <v>753</v>
      </c>
      <c r="H570" s="6" t="s">
        <v>1096</v>
      </c>
      <c r="K570" s="1" t="s">
        <v>19</v>
      </c>
      <c r="L570" s="12" t="s">
        <v>1103</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1002</v>
      </c>
      <c r="C571" s="1">
        <v>1</v>
      </c>
      <c r="D571" s="1">
        <f>+IF(Tabla15[[#This Row],[NOMBRE DE LA CAUSA 2018]]=0,0,1)</f>
        <v>1</v>
      </c>
      <c r="E571" s="1">
        <f>+E570+Tabla15[[#This Row],[NOMBRE DE LA CAUSA 2019]]</f>
        <v>569</v>
      </c>
      <c r="F571" s="1">
        <f>+Tabla15[[#This Row],[0]]*Tabla15[[#This Row],[NOMBRE DE LA CAUSA 2019]]</f>
        <v>569</v>
      </c>
      <c r="G571" s="6" t="s">
        <v>753</v>
      </c>
      <c r="H571" s="6" t="s">
        <v>1000</v>
      </c>
      <c r="I571" s="6"/>
      <c r="J571" s="6"/>
      <c r="K571" s="6" t="s">
        <v>19</v>
      </c>
      <c r="L571" s="12" t="s">
        <v>1003</v>
      </c>
      <c r="M571" s="4">
        <v>2138</v>
      </c>
      <c r="N571" s="1" t="str">
        <f>+Tabla15[[#This Row],[NOMBRE DE LA CAUSA 2017]]</f>
        <v>MUERTE POR INUNDACION</v>
      </c>
    </row>
    <row r="572" spans="1:14" ht="15" customHeight="1" x14ac:dyDescent="0.25">
      <c r="A572" s="1">
        <f>+Tabla15[[#This Row],[1]]</f>
        <v>570</v>
      </c>
      <c r="B572" s="13" t="s">
        <v>1091</v>
      </c>
      <c r="C572" s="1">
        <v>1</v>
      </c>
      <c r="D572" s="1">
        <f>+IF(Tabla15[[#This Row],[NOMBRE DE LA CAUSA 2018]]=0,0,1)</f>
        <v>1</v>
      </c>
      <c r="E572" s="1">
        <f>+E571+Tabla15[[#This Row],[NOMBRE DE LA CAUSA 2019]]</f>
        <v>570</v>
      </c>
      <c r="F572" s="1">
        <f>+Tabla15[[#This Row],[0]]*Tabla15[[#This Row],[NOMBRE DE LA CAUSA 2019]]</f>
        <v>570</v>
      </c>
      <c r="G572" s="6" t="s">
        <v>753</v>
      </c>
      <c r="H572" s="1" t="s">
        <v>1077</v>
      </c>
      <c r="I572" s="6"/>
      <c r="K572" s="1" t="s">
        <v>19</v>
      </c>
      <c r="L572" s="1" t="s">
        <v>1092</v>
      </c>
      <c r="M572" s="4">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6" t="s">
        <v>753</v>
      </c>
      <c r="H573" s="1" t="s">
        <v>966</v>
      </c>
      <c r="I573" s="6"/>
      <c r="K573" s="1" t="s">
        <v>19</v>
      </c>
      <c r="L573" s="1" t="s">
        <v>969</v>
      </c>
      <c r="M573" s="4">
        <v>2123</v>
      </c>
      <c r="N573" s="1" t="str">
        <f>+Tabla15[[#This Row],[NOMBRE DE LA CAUSA 2017]]</f>
        <v>MUERTE POR RUINA DE EDIFICACION PUBLICA</v>
      </c>
    </row>
    <row r="574" spans="1:14" ht="15" customHeight="1" x14ac:dyDescent="0.25">
      <c r="A574" s="1">
        <f>+Tabla15[[#This Row],[1]]</f>
        <v>572</v>
      </c>
      <c r="B574" s="6" t="s">
        <v>1064</v>
      </c>
      <c r="C574" s="1">
        <v>1</v>
      </c>
      <c r="D574" s="1">
        <f>+IF(Tabla15[[#This Row],[NOMBRE DE LA CAUSA 2018]]=0,0,1)</f>
        <v>1</v>
      </c>
      <c r="E574" s="1">
        <f>+E573+Tabla15[[#This Row],[NOMBRE DE LA CAUSA 2019]]</f>
        <v>572</v>
      </c>
      <c r="F574" s="1">
        <f>+Tabla15[[#This Row],[0]]*Tabla15[[#This Row],[NOMBRE DE LA CAUSA 2019]]</f>
        <v>572</v>
      </c>
      <c r="G574" s="6" t="s">
        <v>746</v>
      </c>
      <c r="I574" s="6"/>
      <c r="J574" s="6"/>
      <c r="K574" s="6" t="s">
        <v>19</v>
      </c>
      <c r="L574" s="7" t="s">
        <v>1065</v>
      </c>
      <c r="M574" s="4">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6" t="s">
        <v>753</v>
      </c>
      <c r="H575" s="1" t="s">
        <v>1051</v>
      </c>
      <c r="K575" s="1" t="s">
        <v>19</v>
      </c>
      <c r="L575" s="1" t="s">
        <v>1054</v>
      </c>
      <c r="M575" s="4">
        <v>2160</v>
      </c>
      <c r="N575" s="1" t="str">
        <f>+Tabla15[[#This Row],[NOMBRE DE LA CAUSA 2017]]</f>
        <v>MUERTE POR USO EXCESIVO DE LA FUERZA</v>
      </c>
    </row>
    <row r="576" spans="1:14" ht="15" customHeight="1" x14ac:dyDescent="0.25">
      <c r="A576" s="1">
        <f>+Tabla15[[#This Row],[1]]</f>
        <v>574</v>
      </c>
      <c r="B576" s="6" t="s">
        <v>941</v>
      </c>
      <c r="C576" s="1">
        <v>1</v>
      </c>
      <c r="D576" s="1">
        <f>+IF(Tabla15[[#This Row],[NOMBRE DE LA CAUSA 2018]]=0,0,1)</f>
        <v>1</v>
      </c>
      <c r="E576" s="1">
        <f>+E575+Tabla15[[#This Row],[NOMBRE DE LA CAUSA 2019]]</f>
        <v>574</v>
      </c>
      <c r="F576" s="1">
        <f>+Tabla15[[#This Row],[0]]*Tabla15[[#This Row],[NOMBRE DE LA CAUSA 2019]]</f>
        <v>574</v>
      </c>
      <c r="G576" s="6" t="s">
        <v>753</v>
      </c>
      <c r="H576" s="6" t="s">
        <v>939</v>
      </c>
      <c r="I576" s="6"/>
      <c r="J576" s="6"/>
      <c r="K576" s="6" t="s">
        <v>19</v>
      </c>
      <c r="L576" s="14" t="s">
        <v>942</v>
      </c>
      <c r="M576" s="4">
        <v>2111</v>
      </c>
      <c r="N576" s="1" t="str">
        <f>+Tabla15[[#This Row],[NOMBRE DE LA CAUSA 2017]]</f>
        <v>MUERTE POR VIA PUBLICA EN MAL ESTADO</v>
      </c>
    </row>
    <row r="577" spans="1:14" ht="15" customHeight="1" x14ac:dyDescent="0.25">
      <c r="A577" s="1">
        <f>+Tabla15[[#This Row],[1]]</f>
        <v>575</v>
      </c>
      <c r="B577" s="5" t="s">
        <v>497</v>
      </c>
      <c r="C577" s="1">
        <v>1</v>
      </c>
      <c r="D577" s="1">
        <f>+IF(Tabla15[[#This Row],[NOMBRE DE LA CAUSA 2018]]=0,0,1)</f>
        <v>1</v>
      </c>
      <c r="E577" s="1">
        <f>+E576+Tabla15[[#This Row],[NOMBRE DE LA CAUSA 2019]]</f>
        <v>575</v>
      </c>
      <c r="F577" s="1">
        <f>+Tabla15[[#This Row],[0]]*Tabla15[[#This Row],[NOMBRE DE LA CAUSA 2019]]</f>
        <v>575</v>
      </c>
      <c r="G577" s="8" t="s">
        <v>17</v>
      </c>
      <c r="J577" s="1" t="s">
        <v>18</v>
      </c>
      <c r="K577" s="1" t="s">
        <v>19</v>
      </c>
      <c r="L577" s="11" t="s">
        <v>498</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6" t="s">
        <v>17</v>
      </c>
      <c r="J578" s="1" t="s">
        <v>18</v>
      </c>
      <c r="K578" s="1" t="s">
        <v>19</v>
      </c>
      <c r="L578" s="12" t="s">
        <v>125</v>
      </c>
      <c r="M578" s="4">
        <v>202</v>
      </c>
      <c r="N578" s="1" t="str">
        <f>+Tabla15[[#This Row],[NOMBRE DE LA CAUSA 2017]]</f>
        <v>NO ACEPTACION DE LA RENUNCIA</v>
      </c>
    </row>
    <row r="579" spans="1:14" ht="15" customHeight="1" x14ac:dyDescent="0.25">
      <c r="A579" s="1">
        <f>+Tabla15[[#This Row],[1]]</f>
        <v>577</v>
      </c>
      <c r="B579" s="6" t="s">
        <v>515</v>
      </c>
      <c r="C579" s="1">
        <v>1</v>
      </c>
      <c r="D579" s="1">
        <f>+IF(Tabla15[[#This Row],[NOMBRE DE LA CAUSA 2018]]=0,0,1)</f>
        <v>1</v>
      </c>
      <c r="E579" s="1">
        <f>+E578+Tabla15[[#This Row],[NOMBRE DE LA CAUSA 2019]]</f>
        <v>577</v>
      </c>
      <c r="F579" s="1">
        <f>+Tabla15[[#This Row],[0]]*Tabla15[[#This Row],[NOMBRE DE LA CAUSA 2019]]</f>
        <v>577</v>
      </c>
      <c r="G579" s="6" t="s">
        <v>17</v>
      </c>
      <c r="I579" s="6"/>
      <c r="J579" s="6" t="s">
        <v>18</v>
      </c>
      <c r="K579" s="6" t="s">
        <v>19</v>
      </c>
      <c r="L579" s="7" t="s">
        <v>516</v>
      </c>
      <c r="M579" s="4">
        <v>867</v>
      </c>
      <c r="N579" s="1" t="str">
        <f>+Tabla15[[#This Row],[NOMBRE DE LA CAUSA 2017]]</f>
        <v>NO DEVOLUCION DE APORTES A SALUD DESCONTADOS DE LA PENSION GRACIA</v>
      </c>
    </row>
    <row r="580" spans="1:14" ht="15" customHeight="1" x14ac:dyDescent="0.25">
      <c r="A580" s="1">
        <f>+Tabla15[[#This Row],[1]]</f>
        <v>578</v>
      </c>
      <c r="B580" s="8" t="s">
        <v>456</v>
      </c>
      <c r="C580" s="1">
        <v>1</v>
      </c>
      <c r="D580" s="1">
        <f>+IF(Tabla15[[#This Row],[NOMBRE DE LA CAUSA 2018]]=0,0,1)</f>
        <v>1</v>
      </c>
      <c r="E580" s="1">
        <f>+E579+Tabla15[[#This Row],[NOMBRE DE LA CAUSA 2019]]</f>
        <v>578</v>
      </c>
      <c r="F580" s="1">
        <f>+Tabla15[[#This Row],[0]]*Tabla15[[#This Row],[NOMBRE DE LA CAUSA 2019]]</f>
        <v>578</v>
      </c>
      <c r="G580" s="8" t="s">
        <v>17</v>
      </c>
      <c r="I580" s="6"/>
      <c r="J580" s="6" t="s">
        <v>18</v>
      </c>
      <c r="K580" s="6" t="s">
        <v>19</v>
      </c>
      <c r="L580" s="10" t="s">
        <v>457</v>
      </c>
      <c r="M580" s="4">
        <v>820</v>
      </c>
      <c r="N580" s="1" t="str">
        <f>+Tabla15[[#This Row],[NOMBRE DE LA CAUSA 2017]]</f>
        <v>NO OTORGAMIENTO DE LICENCIA DE FUNCIONAMIENTO</v>
      </c>
    </row>
    <row r="581" spans="1:14" ht="15" customHeight="1" x14ac:dyDescent="0.25">
      <c r="A581" s="1">
        <f>+Tabla15[[#This Row],[1]]</f>
        <v>579</v>
      </c>
      <c r="B581" s="8" t="s">
        <v>1334</v>
      </c>
      <c r="C581" s="1">
        <v>1</v>
      </c>
      <c r="D581" s="1">
        <f>+IF(Tabla15[[#This Row],[NOMBRE DE LA CAUSA 2018]]=0,0,1)</f>
        <v>1</v>
      </c>
      <c r="E581" s="1">
        <f>+E580+Tabla15[[#This Row],[NOMBRE DE LA CAUSA 2019]]</f>
        <v>579</v>
      </c>
      <c r="F581" s="1">
        <f>+Tabla15[[#This Row],[0]]*Tabla15[[#This Row],[NOMBRE DE LA CAUSA 2019]]</f>
        <v>579</v>
      </c>
      <c r="G581" s="6" t="s">
        <v>753</v>
      </c>
      <c r="H581" s="1" t="s">
        <v>1335</v>
      </c>
      <c r="I581" s="6"/>
      <c r="J581" s="6"/>
      <c r="K581" s="8" t="s">
        <v>19</v>
      </c>
      <c r="L581" s="5" t="s">
        <v>1336</v>
      </c>
      <c r="M581" s="4">
        <v>2287</v>
      </c>
      <c r="N581" s="1" t="str">
        <f>+Tabla15[[#This Row],[NOMBRE DE LA CAUSA 2017]]</f>
        <v>NO OTORGAMIENTO DE LICENCIAS AMBIENTALES</v>
      </c>
    </row>
    <row r="582" spans="1:14" ht="15" customHeight="1" x14ac:dyDescent="0.25">
      <c r="A582" s="1">
        <f>+Tabla15[[#This Row],[1]]</f>
        <v>580</v>
      </c>
      <c r="B582" s="6" t="s">
        <v>216</v>
      </c>
      <c r="C582" s="1">
        <v>1</v>
      </c>
      <c r="D582" s="1">
        <f>+IF(Tabla15[[#This Row],[NOMBRE DE LA CAUSA 2018]]=0,0,1)</f>
        <v>1</v>
      </c>
      <c r="E582" s="1">
        <f>+E581+Tabla15[[#This Row],[NOMBRE DE LA CAUSA 2019]]</f>
        <v>580</v>
      </c>
      <c r="F582" s="1">
        <f>+Tabla15[[#This Row],[0]]*Tabla15[[#This Row],[NOMBRE DE LA CAUSA 2019]]</f>
        <v>580</v>
      </c>
      <c r="G582" s="6" t="s">
        <v>17</v>
      </c>
      <c r="I582" s="6"/>
      <c r="J582" s="1" t="s">
        <v>18</v>
      </c>
      <c r="K582" s="1" t="s">
        <v>19</v>
      </c>
      <c r="L582" s="1" t="s">
        <v>217</v>
      </c>
      <c r="M582" s="4">
        <v>360</v>
      </c>
      <c r="N582" s="1" t="str">
        <f>+Tabla15[[#This Row],[NOMBRE DE LA CAUSA 2017]]</f>
        <v>NO PAGO DE RECOMPENSA POR DELACION</v>
      </c>
    </row>
    <row r="583" spans="1:14" ht="15" customHeight="1" x14ac:dyDescent="0.25">
      <c r="A583" s="1">
        <f>+Tabla15[[#This Row],[1]]</f>
        <v>581</v>
      </c>
      <c r="B583" s="8" t="s">
        <v>489</v>
      </c>
      <c r="C583" s="1">
        <v>1</v>
      </c>
      <c r="D583" s="1">
        <f>+IF(Tabla15[[#This Row],[NOMBRE DE LA CAUSA 2018]]=0,0,1)</f>
        <v>1</v>
      </c>
      <c r="E583" s="1">
        <f>+E582+Tabla15[[#This Row],[NOMBRE DE LA CAUSA 2019]]</f>
        <v>581</v>
      </c>
      <c r="F583" s="1">
        <f>+Tabla15[[#This Row],[0]]*Tabla15[[#This Row],[NOMBRE DE LA CAUSA 2019]]</f>
        <v>581</v>
      </c>
      <c r="G583" s="8" t="s">
        <v>17</v>
      </c>
      <c r="H583" s="6"/>
      <c r="I583" s="6"/>
      <c r="J583" s="6" t="s">
        <v>18</v>
      </c>
      <c r="K583" s="6" t="s">
        <v>19</v>
      </c>
      <c r="L583" s="10" t="s">
        <v>490</v>
      </c>
      <c r="M583" s="4">
        <v>839</v>
      </c>
      <c r="N583" s="1" t="str">
        <f>+Tabla15[[#This Row],[NOMBRE DE LA CAUSA 2017]]</f>
        <v>NO RECONOCIMIENTO BONIFICACION MENSUAL PARA LAS MADRES COMUNITARIAS Y SUSTITUTAS</v>
      </c>
    </row>
    <row r="584" spans="1:14" ht="15" customHeight="1" x14ac:dyDescent="0.25">
      <c r="A584" s="1">
        <f>+Tabla15[[#This Row],[1]]</f>
        <v>582</v>
      </c>
      <c r="B584" s="6" t="s">
        <v>270</v>
      </c>
      <c r="C584" s="1">
        <v>1</v>
      </c>
      <c r="D584" s="1">
        <f>+IF(Tabla15[[#This Row],[NOMBRE DE LA CAUSA 2018]]=0,0,1)</f>
        <v>1</v>
      </c>
      <c r="E584" s="1">
        <f>+E583+Tabla15[[#This Row],[NOMBRE DE LA CAUSA 2019]]</f>
        <v>582</v>
      </c>
      <c r="F584" s="1">
        <f>+Tabla15[[#This Row],[0]]*Tabla15[[#This Row],[NOMBRE DE LA CAUSA 2019]]</f>
        <v>582</v>
      </c>
      <c r="G584" s="6" t="s">
        <v>17</v>
      </c>
      <c r="H584" s="6"/>
      <c r="I584" s="6"/>
      <c r="J584" s="6" t="s">
        <v>18</v>
      </c>
      <c r="K584" s="6" t="s">
        <v>19</v>
      </c>
      <c r="L584" s="7" t="s">
        <v>271</v>
      </c>
      <c r="M584" s="4">
        <v>429</v>
      </c>
      <c r="N584" s="1" t="str">
        <f>+Tabla15[[#This Row],[NOMBRE DE LA CAUSA 2017]]</f>
        <v>NO RECONOCIMIENTO DE ASIGNACION DE RETIRO</v>
      </c>
    </row>
    <row r="585" spans="1:14" ht="15" customHeight="1" x14ac:dyDescent="0.25">
      <c r="A585" s="1">
        <f>+Tabla15[[#This Row],[1]]</f>
        <v>583</v>
      </c>
      <c r="B585" s="6" t="s">
        <v>240</v>
      </c>
      <c r="C585" s="1">
        <v>1</v>
      </c>
      <c r="D585" s="1">
        <f>+IF(Tabla15[[#This Row],[NOMBRE DE LA CAUSA 2018]]=0,0,1)</f>
        <v>1</v>
      </c>
      <c r="E585" s="1">
        <f>+E584+Tabla15[[#This Row],[NOMBRE DE LA CAUSA 2019]]</f>
        <v>583</v>
      </c>
      <c r="F585" s="1">
        <f>+Tabla15[[#This Row],[0]]*Tabla15[[#This Row],[NOMBRE DE LA CAUSA 2019]]</f>
        <v>583</v>
      </c>
      <c r="G585" s="6" t="s">
        <v>17</v>
      </c>
      <c r="H585" s="6"/>
      <c r="I585" s="6"/>
      <c r="J585" s="6" t="s">
        <v>18</v>
      </c>
      <c r="K585" s="6" t="s">
        <v>19</v>
      </c>
      <c r="L585" s="7" t="s">
        <v>241</v>
      </c>
      <c r="M585" s="4">
        <v>394</v>
      </c>
      <c r="N585" s="1" t="str">
        <f>+Tabla15[[#This Row],[NOMBRE DE LA CAUSA 2017]]</f>
        <v>NO RECONOCIMIENTO DE BONO PENSIONAL</v>
      </c>
    </row>
    <row r="586" spans="1:14" ht="15" customHeight="1" x14ac:dyDescent="0.25">
      <c r="A586" s="1">
        <f>+Tabla15[[#This Row],[1]]</f>
        <v>584</v>
      </c>
      <c r="B586" s="5" t="s">
        <v>1368</v>
      </c>
      <c r="C586" s="1">
        <v>1</v>
      </c>
      <c r="D586" s="1">
        <f>+IF(Tabla15[[#This Row],[NOMBRE DE LA CAUSA 2018]]=0,0,1)</f>
        <v>1</v>
      </c>
      <c r="E586" s="1">
        <f>+E585+Tabla15[[#This Row],[NOMBRE DE LA CAUSA 2019]]</f>
        <v>584</v>
      </c>
      <c r="F586" s="1">
        <f>+Tabla15[[#This Row],[0]]*Tabla15[[#This Row],[NOMBRE DE LA CAUSA 2019]]</f>
        <v>584</v>
      </c>
      <c r="G586" s="6" t="s">
        <v>753</v>
      </c>
      <c r="H586" s="1" t="s">
        <v>1369</v>
      </c>
      <c r="K586" s="5" t="s">
        <v>19</v>
      </c>
      <c r="L586" s="11" t="s">
        <v>1370</v>
      </c>
      <c r="M586" s="4">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6" t="s">
        <v>17</v>
      </c>
      <c r="J587" s="1" t="s">
        <v>18</v>
      </c>
      <c r="K587" s="1" t="s">
        <v>19</v>
      </c>
      <c r="L587" s="12" t="s">
        <v>403</v>
      </c>
      <c r="M587" s="4">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6" t="s">
        <v>17</v>
      </c>
      <c r="H588" s="6"/>
      <c r="I588" s="6"/>
      <c r="J588" s="6" t="s">
        <v>18</v>
      </c>
      <c r="K588" s="6" t="s">
        <v>19</v>
      </c>
      <c r="L588" s="7" t="s">
        <v>297</v>
      </c>
      <c r="M588" s="4">
        <v>470</v>
      </c>
      <c r="N588" s="1" t="str">
        <f>+Tabla15[[#This Row],[NOMBRE DE LA CAUSA 2017]]</f>
        <v>NO RECONOCIMIENTO DE DESCANSOS COMPENSATORIOS</v>
      </c>
    </row>
    <row r="589" spans="1:14" ht="15" customHeight="1" x14ac:dyDescent="0.25">
      <c r="A589" s="1">
        <f>+Tabla15[[#This Row],[1]]</f>
        <v>587</v>
      </c>
      <c r="B589" s="5" t="s">
        <v>523</v>
      </c>
      <c r="C589" s="1">
        <v>1</v>
      </c>
      <c r="D589" s="1">
        <f>+IF(Tabla15[[#This Row],[NOMBRE DE LA CAUSA 2018]]=0,0,1)</f>
        <v>1</v>
      </c>
      <c r="E589" s="1">
        <f>+E588+Tabla15[[#This Row],[NOMBRE DE LA CAUSA 2019]]</f>
        <v>587</v>
      </c>
      <c r="F589" s="1">
        <f>+Tabla15[[#This Row],[0]]*Tabla15[[#This Row],[NOMBRE DE LA CAUSA 2019]]</f>
        <v>587</v>
      </c>
      <c r="G589" s="6" t="s">
        <v>17</v>
      </c>
      <c r="J589" s="1" t="s">
        <v>18</v>
      </c>
      <c r="K589" s="1" t="s">
        <v>19</v>
      </c>
      <c r="L589" s="11" t="s">
        <v>524</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1277</v>
      </c>
      <c r="C590" s="1">
        <v>1</v>
      </c>
      <c r="D590" s="1">
        <f>+IF(Tabla15[[#This Row],[NOMBRE DE LA CAUSA 2018]]=0,0,1)</f>
        <v>1</v>
      </c>
      <c r="E590" s="1">
        <f>+E589+Tabla15[[#This Row],[NOMBRE DE LA CAUSA 2019]]</f>
        <v>588</v>
      </c>
      <c r="F590" s="1">
        <f>+Tabla15[[#This Row],[0]]*Tabla15[[#This Row],[NOMBRE DE LA CAUSA 2019]]</f>
        <v>588</v>
      </c>
      <c r="G590" s="6" t="s">
        <v>753</v>
      </c>
      <c r="H590" s="6" t="s">
        <v>1278</v>
      </c>
      <c r="I590" s="6"/>
      <c r="J590" s="6"/>
      <c r="K590" s="6" t="s">
        <v>19</v>
      </c>
      <c r="L590" s="10" t="s">
        <v>1279</v>
      </c>
      <c r="M590" s="4">
        <v>2262</v>
      </c>
      <c r="N590" s="1" t="str">
        <f>+Tabla15[[#This Row],[NOMBRE DE LA CAUSA 2017]]</f>
        <v>NO RECONOCIMIENTO DE HONORARIOS</v>
      </c>
    </row>
    <row r="591" spans="1:14" ht="15" customHeight="1" x14ac:dyDescent="0.25">
      <c r="A591" s="1">
        <f>+Tabla15[[#This Row],[1]]</f>
        <v>589</v>
      </c>
      <c r="B591" s="6" t="s">
        <v>1172</v>
      </c>
      <c r="C591" s="1">
        <v>1</v>
      </c>
      <c r="D591" s="1">
        <f>+IF(Tabla15[[#This Row],[NOMBRE DE LA CAUSA 2018]]=0,0,1)</f>
        <v>1</v>
      </c>
      <c r="E591" s="1">
        <f>+E590+Tabla15[[#This Row],[NOMBRE DE LA CAUSA 2019]]</f>
        <v>589</v>
      </c>
      <c r="F591" s="1">
        <f>+Tabla15[[#This Row],[0]]*Tabla15[[#This Row],[NOMBRE DE LA CAUSA 2019]]</f>
        <v>589</v>
      </c>
      <c r="G591" s="6" t="s">
        <v>753</v>
      </c>
      <c r="H591" s="6" t="s">
        <v>1170</v>
      </c>
      <c r="I591" s="6"/>
      <c r="J591" s="6"/>
      <c r="K591" s="6" t="s">
        <v>19</v>
      </c>
      <c r="L591" s="1" t="s">
        <v>1173</v>
      </c>
      <c r="M591" s="4">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6" t="s">
        <v>753</v>
      </c>
      <c r="H592" s="1" t="s">
        <v>1170</v>
      </c>
      <c r="K592" s="1" t="s">
        <v>19</v>
      </c>
      <c r="L592" s="1" t="s">
        <v>1171</v>
      </c>
      <c r="M592" s="4">
        <v>2213</v>
      </c>
      <c r="N592" s="1" t="str">
        <f>+Tabla15[[#This Row],[NOMBRE DE LA CAUSA 2017]]</f>
        <v>NO RECONOCIMIENTO DE INCREMENTO DE PENSION DE VEJEZ</v>
      </c>
    </row>
    <row r="593" spans="1:14" ht="15" customHeight="1" x14ac:dyDescent="0.25">
      <c r="A593" s="1">
        <f>+Tabla15[[#This Row],[1]]</f>
        <v>591</v>
      </c>
      <c r="B593" s="8" t="s">
        <v>1396</v>
      </c>
      <c r="C593" s="1">
        <v>1</v>
      </c>
      <c r="D593" s="1">
        <f>+IF(Tabla15[[#This Row],[NOMBRE DE LA CAUSA 2018]]=0,0,1)</f>
        <v>1</v>
      </c>
      <c r="E593" s="1">
        <f>+E592+Tabla15[[#This Row],[NOMBRE DE LA CAUSA 2019]]</f>
        <v>591</v>
      </c>
      <c r="F593" s="1">
        <f>+Tabla15[[#This Row],[0]]*Tabla15[[#This Row],[NOMBRE DE LA CAUSA 2019]]</f>
        <v>591</v>
      </c>
      <c r="G593" s="6" t="s">
        <v>746</v>
      </c>
      <c r="H593" s="6"/>
      <c r="I593" s="6"/>
      <c r="J593" s="6"/>
      <c r="K593" s="8" t="s">
        <v>19</v>
      </c>
      <c r="L593" s="5" t="s">
        <v>1397</v>
      </c>
      <c r="M593" s="4">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6" t="s">
        <v>17</v>
      </c>
      <c r="H594" s="6"/>
      <c r="I594" s="6"/>
      <c r="J594" s="6" t="s">
        <v>18</v>
      </c>
      <c r="K594" s="6" t="s">
        <v>19</v>
      </c>
      <c r="L594" s="7" t="s">
        <v>299</v>
      </c>
      <c r="M594" s="4">
        <v>471</v>
      </c>
      <c r="N594" s="1" t="str">
        <f>+Tabla15[[#This Row],[NOMBRE DE LA CAUSA 2017]]</f>
        <v>NO RECONOCIMIENTO DE INDEMNIZACION POR DISMINUCION DE CAPACIDAD LABORAL</v>
      </c>
    </row>
    <row r="595" spans="1:14" ht="15" customHeight="1" x14ac:dyDescent="0.25">
      <c r="A595" s="1">
        <f>+Tabla15[[#This Row],[1]]</f>
        <v>593</v>
      </c>
      <c r="B595" s="6" t="s">
        <v>302</v>
      </c>
      <c r="C595" s="1">
        <v>1</v>
      </c>
      <c r="D595" s="1">
        <f>+IF(Tabla15[[#This Row],[NOMBRE DE LA CAUSA 2018]]=0,0,1)</f>
        <v>1</v>
      </c>
      <c r="E595" s="1">
        <f>+E594+Tabla15[[#This Row],[NOMBRE DE LA CAUSA 2019]]</f>
        <v>593</v>
      </c>
      <c r="F595" s="1">
        <f>+Tabla15[[#This Row],[0]]*Tabla15[[#This Row],[NOMBRE DE LA CAUSA 2019]]</f>
        <v>593</v>
      </c>
      <c r="G595" s="6" t="s">
        <v>17</v>
      </c>
      <c r="H595" s="6"/>
      <c r="I595" s="6"/>
      <c r="J595" s="1" t="s">
        <v>18</v>
      </c>
      <c r="K595" s="1" t="s">
        <v>19</v>
      </c>
      <c r="L595" s="7" t="s">
        <v>303</v>
      </c>
      <c r="M595" s="4">
        <v>479</v>
      </c>
      <c r="N595" s="1" t="str">
        <f>+Tabla15[[#This Row],[NOMBRE DE LA CAUSA 2017]]</f>
        <v>NO RECONOCIMIENTO DE INDEMNIZACION POR MUERTE EN ACCIDENTE DE TRABAJO</v>
      </c>
    </row>
    <row r="596" spans="1:14" ht="15" customHeight="1" x14ac:dyDescent="0.25">
      <c r="A596" s="1">
        <f>+Tabla15[[#This Row],[1]]</f>
        <v>594</v>
      </c>
      <c r="B596" s="8" t="s">
        <v>1452</v>
      </c>
      <c r="C596" s="1">
        <v>1</v>
      </c>
      <c r="D596" s="1">
        <f>+IF(Tabla15[[#This Row],[NOMBRE DE LA CAUSA 2018]]=0,0,1)</f>
        <v>1</v>
      </c>
      <c r="E596" s="1">
        <f>+E595+Tabla15[[#This Row],[NOMBRE DE LA CAUSA 2019]]</f>
        <v>594</v>
      </c>
      <c r="F596" s="1">
        <f>+Tabla15[[#This Row],[0]]*Tabla15[[#This Row],[NOMBRE DE LA CAUSA 2019]]</f>
        <v>594</v>
      </c>
      <c r="G596" s="6" t="s">
        <v>746</v>
      </c>
      <c r="H596" s="6"/>
      <c r="I596" s="8" t="s">
        <v>1450</v>
      </c>
      <c r="J596" s="6"/>
      <c r="K596" s="8" t="s">
        <v>19</v>
      </c>
      <c r="L596" s="5" t="s">
        <v>1453</v>
      </c>
      <c r="M596" s="30">
        <v>2346</v>
      </c>
      <c r="N596" s="1" t="str">
        <f>+Tabla15[[#This Row],[NOMBRE DE LA CAUSA 2017]]</f>
        <v>NO RECONOCIMIENTO DE INDEMNIZACION SUSTITUTIVA DE PENSION DE SOBREVIVIENTES</v>
      </c>
    </row>
    <row r="597" spans="1:14" ht="15" customHeight="1" x14ac:dyDescent="0.25">
      <c r="A597" s="1">
        <f>+Tabla15[[#This Row],[1]]</f>
        <v>595</v>
      </c>
      <c r="B597" s="6" t="s">
        <v>120</v>
      </c>
      <c r="C597" s="1">
        <v>1</v>
      </c>
      <c r="D597" s="1">
        <f>+IF(Tabla15[[#This Row],[NOMBRE DE LA CAUSA 2018]]=0,0,1)</f>
        <v>1</v>
      </c>
      <c r="E597" s="1">
        <f>+E596+Tabla15[[#This Row],[NOMBRE DE LA CAUSA 2019]]</f>
        <v>595</v>
      </c>
      <c r="F597" s="1">
        <f>+Tabla15[[#This Row],[0]]*Tabla15[[#This Row],[NOMBRE DE LA CAUSA 2019]]</f>
        <v>595</v>
      </c>
      <c r="G597" s="6" t="s">
        <v>17</v>
      </c>
      <c r="H597" s="6"/>
      <c r="I597" s="6"/>
      <c r="J597" s="6" t="s">
        <v>18</v>
      </c>
      <c r="K597" s="6" t="s">
        <v>19</v>
      </c>
      <c r="L597" s="5" t="s">
        <v>121</v>
      </c>
      <c r="M597" s="4">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6" t="s">
        <v>753</v>
      </c>
      <c r="H598" s="1" t="s">
        <v>1225</v>
      </c>
      <c r="K598" s="1" t="s">
        <v>19</v>
      </c>
      <c r="L598" s="12" t="s">
        <v>1226</v>
      </c>
      <c r="M598" s="4">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6" t="s">
        <v>17</v>
      </c>
      <c r="I599" s="6"/>
      <c r="J599" s="6" t="s">
        <v>18</v>
      </c>
      <c r="K599" s="6" t="s">
        <v>19</v>
      </c>
      <c r="L599" s="10" t="s">
        <v>361</v>
      </c>
      <c r="M599" s="4">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6" t="s">
        <v>17</v>
      </c>
      <c r="I600" s="6"/>
      <c r="J600" s="6" t="s">
        <v>18</v>
      </c>
      <c r="K600" s="6" t="s">
        <v>19</v>
      </c>
      <c r="L600" s="7" t="s">
        <v>32</v>
      </c>
      <c r="M600" s="4">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6" t="s">
        <v>753</v>
      </c>
      <c r="H601" s="1" t="s">
        <v>1196</v>
      </c>
      <c r="K601" s="1" t="s">
        <v>19</v>
      </c>
      <c r="L601" s="1" t="s">
        <v>1199</v>
      </c>
      <c r="M601" s="4">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6" t="s">
        <v>753</v>
      </c>
      <c r="H602" s="6" t="s">
        <v>1196</v>
      </c>
      <c r="I602" s="6"/>
      <c r="J602" s="6"/>
      <c r="K602" s="6" t="s">
        <v>19</v>
      </c>
      <c r="L602" s="1" t="s">
        <v>1201</v>
      </c>
      <c r="M602" s="4">
        <v>2227</v>
      </c>
      <c r="N602" s="1" t="str">
        <f>+Tabla15[[#This Row],[NOMBRE DE LA CAUSA 2017]]</f>
        <v>NO RECONOCIMIENTO DE LA INDEXACION Y REAJUSTE DE LA PENSION DE SOBREVIVIENTE</v>
      </c>
    </row>
    <row r="603" spans="1:14" ht="15" customHeight="1" x14ac:dyDescent="0.25">
      <c r="A603" s="1">
        <f>+Tabla15[[#This Row],[1]]</f>
        <v>601</v>
      </c>
      <c r="B603" s="6" t="s">
        <v>1195</v>
      </c>
      <c r="C603" s="1">
        <v>1</v>
      </c>
      <c r="D603" s="1">
        <f>+IF(Tabla15[[#This Row],[NOMBRE DE LA CAUSA 2018]]=0,0,1)</f>
        <v>1</v>
      </c>
      <c r="E603" s="1">
        <f>+E602+Tabla15[[#This Row],[NOMBRE DE LA CAUSA 2019]]</f>
        <v>601</v>
      </c>
      <c r="F603" s="1">
        <f>+Tabla15[[#This Row],[0]]*Tabla15[[#This Row],[NOMBRE DE LA CAUSA 2019]]</f>
        <v>601</v>
      </c>
      <c r="G603" s="6" t="s">
        <v>753</v>
      </c>
      <c r="H603" s="1" t="s">
        <v>1196</v>
      </c>
      <c r="I603" s="6"/>
      <c r="J603" s="6"/>
      <c r="K603" s="6" t="s">
        <v>19</v>
      </c>
      <c r="L603" s="7" t="s">
        <v>1197</v>
      </c>
      <c r="M603" s="4">
        <v>2225</v>
      </c>
      <c r="N603" s="1" t="str">
        <f>+Tabla15[[#This Row],[NOMBRE DE LA CAUSA 2017]]</f>
        <v>NO RECONOCIMIENTO DE LA INDEXACION Y REAJUSTE DE LA PENSION DE VEJEZ</v>
      </c>
    </row>
    <row r="604" spans="1:14" ht="15" customHeight="1" x14ac:dyDescent="0.25">
      <c r="A604" s="1">
        <f>+Tabla15[[#This Row],[1]]</f>
        <v>602</v>
      </c>
      <c r="B604" s="5" t="s">
        <v>1464</v>
      </c>
      <c r="C604" s="1">
        <v>1</v>
      </c>
      <c r="D604" s="1">
        <f>+IF(Tabla15[[#This Row],[NOMBRE DE LA CAUSA 2018]]=0,0,1)</f>
        <v>1</v>
      </c>
      <c r="E604" s="1">
        <f>+E603+Tabla15[[#This Row],[NOMBRE DE LA CAUSA 2019]]</f>
        <v>602</v>
      </c>
      <c r="F604" s="1">
        <f>+Tabla15[[#This Row],[0]]*Tabla15[[#This Row],[NOMBRE DE LA CAUSA 2019]]</f>
        <v>602</v>
      </c>
      <c r="G604" s="6" t="s">
        <v>746</v>
      </c>
      <c r="I604" s="5" t="s">
        <v>1450</v>
      </c>
      <c r="K604" s="5" t="s">
        <v>19</v>
      </c>
      <c r="L604" s="10" t="s">
        <v>1465</v>
      </c>
      <c r="M604" s="30">
        <v>2352</v>
      </c>
      <c r="N604" s="1" t="str">
        <f>+Tabla15[[#This Row],[NOMBRE DE LA CAUSA 2017]]</f>
        <v>NO RECONOCIMIENTO DE LA INDEXACION Y REAJUSTE DE PENSION SUSTITUTIVA</v>
      </c>
    </row>
    <row r="605" spans="1:14" ht="15" customHeight="1" x14ac:dyDescent="0.25">
      <c r="A605" s="1">
        <f>+Tabla15[[#This Row],[1]]</f>
        <v>603</v>
      </c>
      <c r="B605" s="8" t="s">
        <v>444</v>
      </c>
      <c r="C605" s="1">
        <v>1</v>
      </c>
      <c r="D605" s="1">
        <f>+IF(Tabla15[[#This Row],[NOMBRE DE LA CAUSA 2018]]=0,0,1)</f>
        <v>1</v>
      </c>
      <c r="E605" s="1">
        <f>+E604+Tabla15[[#This Row],[NOMBRE DE LA CAUSA 2019]]</f>
        <v>603</v>
      </c>
      <c r="F605" s="1">
        <f>+Tabla15[[#This Row],[0]]*Tabla15[[#This Row],[NOMBRE DE LA CAUSA 2019]]</f>
        <v>603</v>
      </c>
      <c r="G605" s="8" t="s">
        <v>17</v>
      </c>
      <c r="I605" s="6"/>
      <c r="J605" s="6" t="s">
        <v>18</v>
      </c>
      <c r="K605" s="6" t="s">
        <v>19</v>
      </c>
      <c r="L605" s="10" t="s">
        <v>445</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6" t="s">
        <v>753</v>
      </c>
      <c r="H606" s="1" t="s">
        <v>1309</v>
      </c>
      <c r="K606" s="1" t="s">
        <v>19</v>
      </c>
      <c r="L606" s="5" t="s">
        <v>1310</v>
      </c>
      <c r="M606" s="4">
        <v>2275</v>
      </c>
      <c r="N606" s="1" t="str">
        <f>+Tabla15[[#This Row],[NOMBRE DE LA CAUSA 2017]]</f>
        <v>NO RECONOCIMIENTO DE PAGO DE INCAPACIDAD MEDICA</v>
      </c>
    </row>
    <row r="607" spans="1:14" ht="15" customHeight="1" x14ac:dyDescent="0.25">
      <c r="A607" s="1">
        <f>+Tabla15[[#This Row],[1]]</f>
        <v>605</v>
      </c>
      <c r="B607" s="27" t="s">
        <v>238</v>
      </c>
      <c r="C607" s="1">
        <v>1</v>
      </c>
      <c r="D607" s="1">
        <f>+IF(Tabla15[[#This Row],[NOMBRE DE LA CAUSA 2018]]=0,0,1)</f>
        <v>1</v>
      </c>
      <c r="E607" s="1">
        <f>+E606+Tabla15[[#This Row],[NOMBRE DE LA CAUSA 2019]]</f>
        <v>605</v>
      </c>
      <c r="F607" s="1">
        <f>+Tabla15[[#This Row],[0]]*Tabla15[[#This Row],[NOMBRE DE LA CAUSA 2019]]</f>
        <v>605</v>
      </c>
      <c r="G607" s="6" t="s">
        <v>17</v>
      </c>
      <c r="J607" s="1" t="s">
        <v>18</v>
      </c>
      <c r="K607" s="1" t="s">
        <v>19</v>
      </c>
      <c r="L607" s="1" t="s">
        <v>239</v>
      </c>
      <c r="M607" s="4">
        <v>391</v>
      </c>
      <c r="N607" s="1" t="str">
        <f>+Tabla15[[#This Row],[NOMBRE DE LA CAUSA 2017]]</f>
        <v>NO RECONOCIMIENTO DE PENSION DE INVALIDEZ</v>
      </c>
    </row>
    <row r="608" spans="1:14" ht="15" customHeight="1" x14ac:dyDescent="0.25">
      <c r="A608" s="1">
        <f>+Tabla15[[#This Row],[1]]</f>
        <v>606</v>
      </c>
      <c r="B608" s="27" t="s">
        <v>306</v>
      </c>
      <c r="C608" s="1">
        <v>1</v>
      </c>
      <c r="D608" s="1">
        <f>+IF(Tabla15[[#This Row],[NOMBRE DE LA CAUSA 2018]]=0,0,1)</f>
        <v>1</v>
      </c>
      <c r="E608" s="1">
        <f>+E607+Tabla15[[#This Row],[NOMBRE DE LA CAUSA 2019]]</f>
        <v>606</v>
      </c>
      <c r="F608" s="1">
        <f>+Tabla15[[#This Row],[0]]*Tabla15[[#This Row],[NOMBRE DE LA CAUSA 2019]]</f>
        <v>606</v>
      </c>
      <c r="G608" s="6" t="s">
        <v>17</v>
      </c>
      <c r="I608" s="6"/>
      <c r="J608" s="6" t="s">
        <v>18</v>
      </c>
      <c r="K608" s="6" t="s">
        <v>19</v>
      </c>
      <c r="L608" s="5" t="s">
        <v>307</v>
      </c>
      <c r="M608" s="4">
        <v>484</v>
      </c>
      <c r="N608" s="1" t="str">
        <f>+Tabla15[[#This Row],[NOMBRE DE LA CAUSA 2017]]</f>
        <v>NO RECONOCIMIENTO DE PENSION DE SOBREVIVIENTE</v>
      </c>
    </row>
    <row r="609" spans="1:14" ht="15" customHeight="1" x14ac:dyDescent="0.25">
      <c r="A609" s="1">
        <f>+Tabla15[[#This Row],[1]]</f>
        <v>607</v>
      </c>
      <c r="B609" s="5" t="s">
        <v>29</v>
      </c>
      <c r="C609" s="1">
        <v>1</v>
      </c>
      <c r="D609" s="1">
        <f>+IF(Tabla15[[#This Row],[NOMBRE DE LA CAUSA 2018]]=0,0,1)</f>
        <v>1</v>
      </c>
      <c r="E609" s="1">
        <f>+E608+Tabla15[[#This Row],[NOMBRE DE LA CAUSA 2019]]</f>
        <v>607</v>
      </c>
      <c r="F609" s="1">
        <f>+Tabla15[[#This Row],[0]]*Tabla15[[#This Row],[NOMBRE DE LA CAUSA 2019]]</f>
        <v>607</v>
      </c>
      <c r="G609" s="6" t="s">
        <v>17</v>
      </c>
      <c r="I609" s="6"/>
      <c r="J609" s="1" t="s">
        <v>18</v>
      </c>
      <c r="K609" s="1" t="s">
        <v>19</v>
      </c>
      <c r="L609" s="7" t="s">
        <v>30</v>
      </c>
      <c r="M609" s="4">
        <v>21</v>
      </c>
      <c r="N609" s="1" t="str">
        <f>+Tabla15[[#This Row],[NOMBRE DE LA CAUSA 2017]]</f>
        <v>NO RECONOCIMIENTO DE PENSION DE VEJEZ</v>
      </c>
    </row>
    <row r="610" spans="1:14" ht="15" customHeight="1" x14ac:dyDescent="0.25">
      <c r="A610" s="1">
        <f>+Tabla15[[#This Row],[1]]</f>
        <v>608</v>
      </c>
      <c r="B610" s="6" t="s">
        <v>505</v>
      </c>
      <c r="C610" s="1">
        <v>1</v>
      </c>
      <c r="D610" s="1">
        <f>+IF(Tabla15[[#This Row],[NOMBRE DE LA CAUSA 2018]]=0,0,1)</f>
        <v>1</v>
      </c>
      <c r="E610" s="1">
        <f>+E609+Tabla15[[#This Row],[NOMBRE DE LA CAUSA 2019]]</f>
        <v>608</v>
      </c>
      <c r="F610" s="1">
        <f>+Tabla15[[#This Row],[0]]*Tabla15[[#This Row],[NOMBRE DE LA CAUSA 2019]]</f>
        <v>608</v>
      </c>
      <c r="G610" s="6" t="s">
        <v>17</v>
      </c>
      <c r="I610" s="6"/>
      <c r="J610" s="6" t="s">
        <v>18</v>
      </c>
      <c r="K610" s="6" t="s">
        <v>19</v>
      </c>
      <c r="L610" s="7" t="s">
        <v>506</v>
      </c>
      <c r="M610" s="4">
        <v>853</v>
      </c>
      <c r="N610" s="1" t="str">
        <f>+Tabla15[[#This Row],[NOMBRE DE LA CAUSA 2017]]</f>
        <v>NO RECONOCIMIENTO DE PENSION FAMILIAR</v>
      </c>
    </row>
    <row r="611" spans="1:14" ht="15" customHeight="1" x14ac:dyDescent="0.25">
      <c r="A611" s="1">
        <f>+Tabla15[[#This Row],[1]]</f>
        <v>609</v>
      </c>
      <c r="B611" s="5" t="s">
        <v>41</v>
      </c>
      <c r="C611" s="1">
        <v>1</v>
      </c>
      <c r="D611" s="1">
        <f>+IF(Tabla15[[#This Row],[NOMBRE DE LA CAUSA 2018]]=0,0,1)</f>
        <v>1</v>
      </c>
      <c r="E611" s="1">
        <f>+E610+Tabla15[[#This Row],[NOMBRE DE LA CAUSA 2019]]</f>
        <v>609</v>
      </c>
      <c r="F611" s="1">
        <f>+Tabla15[[#This Row],[0]]*Tabla15[[#This Row],[NOMBRE DE LA CAUSA 2019]]</f>
        <v>609</v>
      </c>
      <c r="G611" s="8" t="s">
        <v>17</v>
      </c>
      <c r="I611" s="8" t="s">
        <v>42</v>
      </c>
      <c r="J611" s="6" t="s">
        <v>18</v>
      </c>
      <c r="K611" s="6" t="s">
        <v>19</v>
      </c>
      <c r="L611" s="5" t="s">
        <v>43</v>
      </c>
      <c r="M611" s="4">
        <v>39</v>
      </c>
      <c r="N611" s="1" t="str">
        <f>+Tabla15[[#This Row],[NOMBRE DE LA CAUSA 2017]]</f>
        <v>NO RECONOCIMIENTO DE PENSION SUSTITUTIVA</v>
      </c>
    </row>
    <row r="612" spans="1:14" ht="15" customHeight="1" x14ac:dyDescent="0.25">
      <c r="A612" s="1">
        <f>+Tabla15[[#This Row],[1]]</f>
        <v>610</v>
      </c>
      <c r="B612" s="6" t="s">
        <v>1272</v>
      </c>
      <c r="C612" s="1">
        <v>1</v>
      </c>
      <c r="D612" s="1">
        <f>+IF(Tabla15[[#This Row],[NOMBRE DE LA CAUSA 2018]]=0,0,1)</f>
        <v>1</v>
      </c>
      <c r="E612" s="1">
        <f>+E611+Tabla15[[#This Row],[NOMBRE DE LA CAUSA 2019]]</f>
        <v>610</v>
      </c>
      <c r="F612" s="1">
        <f>+Tabla15[[#This Row],[0]]*Tabla15[[#This Row],[NOMBRE DE LA CAUSA 2019]]</f>
        <v>610</v>
      </c>
      <c r="G612" s="6" t="s">
        <v>753</v>
      </c>
      <c r="H612" s="1" t="s">
        <v>1273</v>
      </c>
      <c r="I612" s="6"/>
      <c r="K612" s="1" t="s">
        <v>19</v>
      </c>
      <c r="L612" s="1" t="s">
        <v>1274</v>
      </c>
      <c r="M612" s="4">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6" t="s">
        <v>17</v>
      </c>
      <c r="I613" s="6"/>
      <c r="J613" s="6" t="s">
        <v>18</v>
      </c>
      <c r="K613" s="6" t="s">
        <v>19</v>
      </c>
      <c r="L613" s="1" t="s">
        <v>36</v>
      </c>
      <c r="M613" s="4">
        <v>32</v>
      </c>
      <c r="N613" s="1" t="str">
        <f>+Tabla15[[#This Row],[NOMBRE DE LA CAUSA 2017]]</f>
        <v>NO RECONOCIMIENTO DE PRIMA DE ACTIVIDAD</v>
      </c>
    </row>
    <row r="614" spans="1:14" ht="15" customHeight="1" x14ac:dyDescent="0.25">
      <c r="A614" s="1">
        <f>+Tabla15[[#This Row],[1]]</f>
        <v>612</v>
      </c>
      <c r="B614" s="6" t="s">
        <v>33</v>
      </c>
      <c r="C614" s="1">
        <v>1</v>
      </c>
      <c r="D614" s="1">
        <f>+IF(Tabla15[[#This Row],[NOMBRE DE LA CAUSA 2018]]=0,0,1)</f>
        <v>1</v>
      </c>
      <c r="E614" s="1">
        <f>+E613+Tabla15[[#This Row],[NOMBRE DE LA CAUSA 2019]]</f>
        <v>612</v>
      </c>
      <c r="F614" s="1">
        <f>+Tabla15[[#This Row],[0]]*Tabla15[[#This Row],[NOMBRE DE LA CAUSA 2019]]</f>
        <v>612</v>
      </c>
      <c r="G614" s="6" t="s">
        <v>17</v>
      </c>
      <c r="I614" s="6"/>
      <c r="J614" s="6" t="s">
        <v>18</v>
      </c>
      <c r="K614" s="6" t="s">
        <v>19</v>
      </c>
      <c r="L614" s="1" t="s">
        <v>34</v>
      </c>
      <c r="M614" s="4">
        <v>30</v>
      </c>
      <c r="N614" s="1" t="str">
        <f>+Tabla15[[#This Row],[NOMBRE DE LA CAUSA 2017]]</f>
        <v>NO RECONOCIMIENTO DE PRIMA DE ACTUALIZACION</v>
      </c>
    </row>
    <row r="615" spans="1:14" ht="15" customHeight="1" x14ac:dyDescent="0.25">
      <c r="A615" s="1">
        <f>+Tabla15[[#This Row],[1]]</f>
        <v>613</v>
      </c>
      <c r="B615" s="6" t="s">
        <v>308</v>
      </c>
      <c r="C615" s="1">
        <v>1</v>
      </c>
      <c r="D615" s="1">
        <f>+IF(Tabla15[[#This Row],[NOMBRE DE LA CAUSA 2018]]=0,0,1)</f>
        <v>1</v>
      </c>
      <c r="E615" s="1">
        <f>+E614+Tabla15[[#This Row],[NOMBRE DE LA CAUSA 2019]]</f>
        <v>613</v>
      </c>
      <c r="F615" s="1">
        <f>+Tabla15[[#This Row],[0]]*Tabla15[[#This Row],[NOMBRE DE LA CAUSA 2019]]</f>
        <v>613</v>
      </c>
      <c r="G615" s="6" t="s">
        <v>17</v>
      </c>
      <c r="I615" s="6"/>
      <c r="J615" s="6" t="s">
        <v>18</v>
      </c>
      <c r="K615" s="6" t="s">
        <v>19</v>
      </c>
      <c r="L615" s="7" t="s">
        <v>309</v>
      </c>
      <c r="M615" s="4">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6" t="s">
        <v>753</v>
      </c>
      <c r="H616" s="1" t="s">
        <v>1241</v>
      </c>
      <c r="I616" s="6"/>
      <c r="J616" s="6"/>
      <c r="K616" s="6" t="s">
        <v>19</v>
      </c>
      <c r="L616" s="1" t="s">
        <v>1242</v>
      </c>
      <c r="M616" s="4">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6" t="s">
        <v>17</v>
      </c>
      <c r="I617" s="6"/>
      <c r="J617" s="6" t="s">
        <v>18</v>
      </c>
      <c r="K617" s="6" t="s">
        <v>19</v>
      </c>
      <c r="L617" s="1" t="s">
        <v>38</v>
      </c>
      <c r="M617" s="4">
        <v>33</v>
      </c>
      <c r="N617" s="1" t="str">
        <f>+Tabla15[[#This Row],[NOMBRE DE LA CAUSA 2017]]</f>
        <v>NO RECONOCIMIENTO DE PRIMA TECNICA</v>
      </c>
    </row>
    <row r="618" spans="1:14" ht="15" customHeight="1" x14ac:dyDescent="0.25">
      <c r="A618" s="1">
        <f>+Tabla15[[#This Row],[1]]</f>
        <v>616</v>
      </c>
      <c r="B618" s="6" t="s">
        <v>1208</v>
      </c>
      <c r="C618" s="1">
        <v>1</v>
      </c>
      <c r="D618" s="1">
        <f>+IF(Tabla15[[#This Row],[NOMBRE DE LA CAUSA 2018]]=0,0,1)</f>
        <v>1</v>
      </c>
      <c r="E618" s="1">
        <f>+E617+Tabla15[[#This Row],[NOMBRE DE LA CAUSA 2019]]</f>
        <v>616</v>
      </c>
      <c r="F618" s="1">
        <f>+Tabla15[[#This Row],[0]]*Tabla15[[#This Row],[NOMBRE DE LA CAUSA 2019]]</f>
        <v>616</v>
      </c>
      <c r="G618" s="6" t="s">
        <v>753</v>
      </c>
      <c r="H618" s="1" t="s">
        <v>1209</v>
      </c>
      <c r="I618" s="6"/>
      <c r="J618" s="6"/>
      <c r="K618" s="6" t="s">
        <v>19</v>
      </c>
      <c r="L618" s="1" t="s">
        <v>1210</v>
      </c>
      <c r="M618" s="4">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6" t="s">
        <v>17</v>
      </c>
      <c r="J619" s="1" t="s">
        <v>18</v>
      </c>
      <c r="K619" s="1" t="s">
        <v>19</v>
      </c>
      <c r="L619" s="1" t="s">
        <v>295</v>
      </c>
      <c r="M619" s="4">
        <v>468</v>
      </c>
      <c r="N619" s="1" t="str">
        <f>+Tabla15[[#This Row],[NOMBRE DE LA CAUSA 2017]]</f>
        <v>NO RECONOCIMIENTO DE REAJUSTE O NIVELACION SALARIAL</v>
      </c>
    </row>
    <row r="620" spans="1:14" ht="15" customHeight="1" x14ac:dyDescent="0.25">
      <c r="A620" s="1">
        <f>+Tabla15[[#This Row],[1]]</f>
        <v>618</v>
      </c>
      <c r="B620" s="8" t="s">
        <v>370</v>
      </c>
      <c r="C620" s="1">
        <v>1</v>
      </c>
      <c r="D620" s="1">
        <f>+IF(Tabla15[[#This Row],[NOMBRE DE LA CAUSA 2018]]=0,0,1)</f>
        <v>1</v>
      </c>
      <c r="E620" s="1">
        <f>+E619+Tabla15[[#This Row],[NOMBRE DE LA CAUSA 2019]]</f>
        <v>618</v>
      </c>
      <c r="F620" s="1">
        <f>+Tabla15[[#This Row],[0]]*Tabla15[[#This Row],[NOMBRE DE LA CAUSA 2019]]</f>
        <v>618</v>
      </c>
      <c r="G620" s="8" t="s">
        <v>17</v>
      </c>
      <c r="H620" s="6"/>
      <c r="I620" s="6"/>
      <c r="J620" s="6" t="s">
        <v>18</v>
      </c>
      <c r="K620" s="6" t="s">
        <v>19</v>
      </c>
      <c r="L620" s="5" t="s">
        <v>371</v>
      </c>
      <c r="M620" s="4">
        <v>713</v>
      </c>
      <c r="N620" s="1" t="str">
        <f>+Tabla15[[#This Row],[NOMBRE DE LA CAUSA 2017]]</f>
        <v>NO RECONOCIMIENTO DE REGALIAS</v>
      </c>
    </row>
    <row r="621" spans="1:14" ht="15" customHeight="1" x14ac:dyDescent="0.25">
      <c r="A621" s="1">
        <f>+Tabla15[[#This Row],[1]]</f>
        <v>619</v>
      </c>
      <c r="B621" s="6" t="s">
        <v>1185</v>
      </c>
      <c r="C621" s="1">
        <v>1</v>
      </c>
      <c r="D621" s="1">
        <f>+IF(Tabla15[[#This Row],[NOMBRE DE LA CAUSA 2018]]=0,0,1)</f>
        <v>1</v>
      </c>
      <c r="E621" s="1">
        <f>+E620+Tabla15[[#This Row],[NOMBRE DE LA CAUSA 2019]]</f>
        <v>619</v>
      </c>
      <c r="F621" s="1">
        <f>+Tabla15[[#This Row],[0]]*Tabla15[[#This Row],[NOMBRE DE LA CAUSA 2019]]</f>
        <v>619</v>
      </c>
      <c r="G621" s="6" t="s">
        <v>753</v>
      </c>
      <c r="H621" s="1" t="s">
        <v>1183</v>
      </c>
      <c r="I621" s="6"/>
      <c r="J621" s="6"/>
      <c r="K621" s="6" t="s">
        <v>19</v>
      </c>
      <c r="L621" s="1" t="s">
        <v>1186</v>
      </c>
      <c r="M621" s="4">
        <v>2220</v>
      </c>
      <c r="N621" s="1" t="str">
        <f>+Tabla15[[#This Row],[NOMBRE DE LA CAUSA 2017]]</f>
        <v>NO RECONOCIMIENTO DE RETROACTIVO DE PENSION DE INVALIDEZ</v>
      </c>
    </row>
    <row r="622" spans="1:14" ht="15" customHeight="1" x14ac:dyDescent="0.25">
      <c r="A622" s="1">
        <f>+Tabla15[[#This Row],[1]]</f>
        <v>620</v>
      </c>
      <c r="B622" s="8" t="s">
        <v>1458</v>
      </c>
      <c r="C622" s="1">
        <v>1</v>
      </c>
      <c r="D622" s="1">
        <f>+IF(Tabla15[[#This Row],[NOMBRE DE LA CAUSA 2018]]=0,0,1)</f>
        <v>1</v>
      </c>
      <c r="E622" s="1">
        <f>+E621+Tabla15[[#This Row],[NOMBRE DE LA CAUSA 2019]]</f>
        <v>620</v>
      </c>
      <c r="F622" s="1">
        <f>+Tabla15[[#This Row],[0]]*Tabla15[[#This Row],[NOMBRE DE LA CAUSA 2019]]</f>
        <v>620</v>
      </c>
      <c r="G622" s="6" t="s">
        <v>746</v>
      </c>
      <c r="I622" s="8" t="s">
        <v>1450</v>
      </c>
      <c r="J622" s="6"/>
      <c r="K622" s="8" t="s">
        <v>19</v>
      </c>
      <c r="L622" s="5" t="s">
        <v>1459</v>
      </c>
      <c r="M622" s="30">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6" t="s">
        <v>753</v>
      </c>
      <c r="H623" s="1" t="s">
        <v>1183</v>
      </c>
      <c r="K623" s="1" t="s">
        <v>19</v>
      </c>
      <c r="L623" s="1" t="s">
        <v>1184</v>
      </c>
      <c r="M623" s="4">
        <v>2219</v>
      </c>
      <c r="N623" s="1" t="str">
        <f>+Tabla15[[#This Row],[NOMBRE DE LA CAUSA 2017]]</f>
        <v>NO RECONOCIMIENTO DE RETROACTIVO DE PENSION DE VEJEZ</v>
      </c>
    </row>
    <row r="624" spans="1:14" ht="15" customHeight="1" x14ac:dyDescent="0.25">
      <c r="A624" s="1">
        <f>+Tabla15[[#This Row],[1]]</f>
        <v>622</v>
      </c>
      <c r="B624" s="8" t="s">
        <v>1468</v>
      </c>
      <c r="C624" s="1">
        <v>1</v>
      </c>
      <c r="D624" s="1">
        <f>+IF(Tabla15[[#This Row],[NOMBRE DE LA CAUSA 2018]]=0,0,1)</f>
        <v>1</v>
      </c>
      <c r="E624" s="1">
        <f>+E623+Tabla15[[#This Row],[NOMBRE DE LA CAUSA 2019]]</f>
        <v>622</v>
      </c>
      <c r="F624" s="1">
        <f>+Tabla15[[#This Row],[0]]*Tabla15[[#This Row],[NOMBRE DE LA CAUSA 2019]]</f>
        <v>622</v>
      </c>
      <c r="G624" s="6" t="s">
        <v>746</v>
      </c>
      <c r="H624" s="6"/>
      <c r="I624" s="8" t="s">
        <v>1450</v>
      </c>
      <c r="J624" s="6"/>
      <c r="K624" s="8" t="s">
        <v>19</v>
      </c>
      <c r="L624" s="5" t="s">
        <v>1469</v>
      </c>
      <c r="M624" s="30">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6" t="s">
        <v>753</v>
      </c>
      <c r="H625" s="1" t="s">
        <v>1266</v>
      </c>
      <c r="K625" s="1" t="s">
        <v>19</v>
      </c>
      <c r="L625" s="1" t="s">
        <v>1267</v>
      </c>
      <c r="M625" s="4">
        <v>2257</v>
      </c>
      <c r="N625" s="1" t="str">
        <f>+Tabla15[[#This Row],[NOMBRE DE LA CAUSA 2017]]</f>
        <v>NO RECONOCIMIENTO DE SUBSIDIO DE VIVIENDA</v>
      </c>
    </row>
    <row r="626" spans="1:14" ht="15" customHeight="1" x14ac:dyDescent="0.25">
      <c r="A626" s="1">
        <f>+Tabla15[[#This Row],[1]]</f>
        <v>624</v>
      </c>
      <c r="B626" s="6" t="s">
        <v>234</v>
      </c>
      <c r="C626" s="1">
        <v>1</v>
      </c>
      <c r="D626" s="1">
        <f>+IF(Tabla15[[#This Row],[NOMBRE DE LA CAUSA 2018]]=0,0,1)</f>
        <v>1</v>
      </c>
      <c r="E626" s="1">
        <f>+E625+Tabla15[[#This Row],[NOMBRE DE LA CAUSA 2019]]</f>
        <v>624</v>
      </c>
      <c r="F626" s="1">
        <f>+Tabla15[[#This Row],[0]]*Tabla15[[#This Row],[NOMBRE DE LA CAUSA 2019]]</f>
        <v>624</v>
      </c>
      <c r="G626" s="6" t="s">
        <v>17</v>
      </c>
      <c r="H626" s="6"/>
      <c r="I626" s="6"/>
      <c r="J626" s="6" t="s">
        <v>18</v>
      </c>
      <c r="K626" s="6" t="s">
        <v>19</v>
      </c>
      <c r="L626" s="5" t="s">
        <v>235</v>
      </c>
      <c r="M626" s="4">
        <v>388</v>
      </c>
      <c r="N626" s="1" t="str">
        <f>+Tabla15[[#This Row],[NOMBRE DE LA CAUSA 2017]]</f>
        <v>NO RECONOCIMIENTO DE SUBSIDIO FAMILIAR</v>
      </c>
    </row>
    <row r="627" spans="1:14" ht="15" customHeight="1" x14ac:dyDescent="0.25">
      <c r="A627" s="1">
        <f>+Tabla15[[#This Row],[1]]</f>
        <v>625</v>
      </c>
      <c r="B627" s="6" t="s">
        <v>408</v>
      </c>
      <c r="C627" s="1">
        <v>1</v>
      </c>
      <c r="D627" s="1">
        <f>+IF(Tabla15[[#This Row],[NOMBRE DE LA CAUSA 2018]]=0,0,1)</f>
        <v>1</v>
      </c>
      <c r="E627" s="1">
        <f>+E626+Tabla15[[#This Row],[NOMBRE DE LA CAUSA 2019]]</f>
        <v>625</v>
      </c>
      <c r="F627" s="1">
        <f>+Tabla15[[#This Row],[0]]*Tabla15[[#This Row],[NOMBRE DE LA CAUSA 2019]]</f>
        <v>625</v>
      </c>
      <c r="G627" s="6" t="s">
        <v>17</v>
      </c>
      <c r="H627" s="6"/>
      <c r="I627" s="6"/>
      <c r="J627" s="6" t="s">
        <v>18</v>
      </c>
      <c r="K627" s="6" t="s">
        <v>19</v>
      </c>
      <c r="L627" s="1" t="s">
        <v>409</v>
      </c>
      <c r="M627" s="4">
        <v>790</v>
      </c>
      <c r="N627" s="1" t="str">
        <f>+Tabla15[[#This Row],[NOMBRE DE LA CAUSA 2017]]</f>
        <v>NO RECONOCIMIENTO DE SUSTITUCION DE LA ASIGNACION DE RETIRO</v>
      </c>
    </row>
    <row r="628" spans="1:14" ht="15" customHeight="1" x14ac:dyDescent="0.25">
      <c r="A628" s="1">
        <f>+Tabla15[[#This Row],[1]]</f>
        <v>626</v>
      </c>
      <c r="B628" s="5" t="s">
        <v>448</v>
      </c>
      <c r="C628" s="1">
        <v>1</v>
      </c>
      <c r="D628" s="1">
        <f>+IF(Tabla15[[#This Row],[NOMBRE DE LA CAUSA 2018]]=0,0,1)</f>
        <v>1</v>
      </c>
      <c r="E628" s="1">
        <f>+E627+Tabla15[[#This Row],[NOMBRE DE LA CAUSA 2019]]</f>
        <v>626</v>
      </c>
      <c r="F628" s="1">
        <f>+Tabla15[[#This Row],[0]]*Tabla15[[#This Row],[NOMBRE DE LA CAUSA 2019]]</f>
        <v>626</v>
      </c>
      <c r="G628" s="8" t="s">
        <v>17</v>
      </c>
      <c r="I628" s="6"/>
      <c r="J628" s="1" t="s">
        <v>18</v>
      </c>
      <c r="K628" s="1" t="s">
        <v>19</v>
      </c>
      <c r="L628" s="5" t="s">
        <v>449</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6" t="s">
        <v>17</v>
      </c>
      <c r="I629" s="6"/>
      <c r="J629" s="6" t="s">
        <v>18</v>
      </c>
      <c r="K629" s="6" t="s">
        <v>19</v>
      </c>
      <c r="L629" s="7" t="s">
        <v>301</v>
      </c>
      <c r="M629" s="4">
        <v>475</v>
      </c>
      <c r="N629" s="1" t="str">
        <f>+Tabla15[[#This Row],[NOMBRE DE LA CAUSA 2017]]</f>
        <v>NO RECONOCIMIENTO DE VIATICOS</v>
      </c>
    </row>
    <row r="630" spans="1:14" ht="15" customHeight="1" x14ac:dyDescent="0.25">
      <c r="A630" s="1">
        <f>+Tabla15[[#This Row],[1]]</f>
        <v>628</v>
      </c>
      <c r="B630" s="25" t="s">
        <v>1402</v>
      </c>
      <c r="C630" s="1">
        <v>1</v>
      </c>
      <c r="D630" s="1">
        <f>+IF(Tabla15[[#This Row],[NOMBRE DE LA CAUSA 2018]]=0,0,1)</f>
        <v>1</v>
      </c>
      <c r="E630" s="1">
        <f>+E629+Tabla15[[#This Row],[NOMBRE DE LA CAUSA 2019]]</f>
        <v>628</v>
      </c>
      <c r="F630" s="1">
        <f>+Tabla15[[#This Row],[0]]*Tabla15[[#This Row],[NOMBRE DE LA CAUSA 2019]]</f>
        <v>628</v>
      </c>
      <c r="G630" s="6" t="s">
        <v>746</v>
      </c>
      <c r="I630" s="8" t="s">
        <v>1403</v>
      </c>
      <c r="J630" s="6"/>
      <c r="K630" s="8" t="s">
        <v>19</v>
      </c>
      <c r="L630" s="10" t="s">
        <v>1404</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1219</v>
      </c>
      <c r="C631" s="1">
        <v>1</v>
      </c>
      <c r="D631" s="1">
        <f>+IF(Tabla15[[#This Row],[NOMBRE DE LA CAUSA 2018]]=0,0,1)</f>
        <v>1</v>
      </c>
      <c r="E631" s="1">
        <f>+E630+Tabla15[[#This Row],[NOMBRE DE LA CAUSA 2019]]</f>
        <v>629</v>
      </c>
      <c r="F631" s="1">
        <f>+Tabla15[[#This Row],[0]]*Tabla15[[#This Row],[NOMBRE DE LA CAUSA 2019]]</f>
        <v>629</v>
      </c>
      <c r="G631" s="6" t="s">
        <v>753</v>
      </c>
      <c r="H631" s="6" t="s">
        <v>1220</v>
      </c>
      <c r="I631" s="6"/>
      <c r="J631" s="6"/>
      <c r="K631" s="6" t="s">
        <v>19</v>
      </c>
      <c r="L631" s="10" t="s">
        <v>1221</v>
      </c>
      <c r="M631" s="4">
        <v>2236</v>
      </c>
      <c r="N631" s="1" t="str">
        <f>+Tabla15[[#This Row],[NOMBRE DE LA CAUSA 2017]]</f>
        <v>NO RECONOCIMIENTO DEL AUXILIO DE CESANTIAS</v>
      </c>
    </row>
    <row r="632" spans="1:14" ht="15" customHeight="1" x14ac:dyDescent="0.25">
      <c r="A632" s="1">
        <f>+Tabla15[[#This Row],[1]]</f>
        <v>630</v>
      </c>
      <c r="B632" s="6" t="s">
        <v>128</v>
      </c>
      <c r="C632" s="1">
        <v>1</v>
      </c>
      <c r="D632" s="1">
        <f>+IF(Tabla15[[#This Row],[NOMBRE DE LA CAUSA 2018]]=0,0,1)</f>
        <v>1</v>
      </c>
      <c r="E632" s="1">
        <f>+E631+Tabla15[[#This Row],[NOMBRE DE LA CAUSA 2019]]</f>
        <v>630</v>
      </c>
      <c r="F632" s="1">
        <f>+Tabla15[[#This Row],[0]]*Tabla15[[#This Row],[NOMBRE DE LA CAUSA 2019]]</f>
        <v>630</v>
      </c>
      <c r="G632" s="6" t="s">
        <v>17</v>
      </c>
      <c r="H632" s="6"/>
      <c r="I632" s="6"/>
      <c r="J632" s="6" t="s">
        <v>18</v>
      </c>
      <c r="K632" s="6" t="s">
        <v>19</v>
      </c>
      <c r="L632" s="10" t="s">
        <v>129</v>
      </c>
      <c r="M632" s="4">
        <v>214</v>
      </c>
      <c r="N632" s="1" t="str">
        <f>+Tabla15[[#This Row],[NOMBRE DE LA CAUSA 2017]]</f>
        <v>NO RECONOCIMIENTO DEL AUXILIO FUNERARIO</v>
      </c>
    </row>
    <row r="633" spans="1:14" ht="15" customHeight="1" x14ac:dyDescent="0.25">
      <c r="A633" s="1">
        <f>+Tabla15[[#This Row],[1]]</f>
        <v>631</v>
      </c>
      <c r="B633" s="8" t="s">
        <v>475</v>
      </c>
      <c r="C633" s="1">
        <v>1</v>
      </c>
      <c r="D633" s="1">
        <f>+IF(Tabla15[[#This Row],[NOMBRE DE LA CAUSA 2018]]=0,0,1)</f>
        <v>1</v>
      </c>
      <c r="E633" s="1">
        <f>+E632+Tabla15[[#This Row],[NOMBRE DE LA CAUSA 2019]]</f>
        <v>631</v>
      </c>
      <c r="F633" s="1">
        <f>+Tabla15[[#This Row],[0]]*Tabla15[[#This Row],[NOMBRE DE LA CAUSA 2019]]</f>
        <v>631</v>
      </c>
      <c r="G633" s="8" t="s">
        <v>17</v>
      </c>
      <c r="H633" s="6"/>
      <c r="I633" s="6"/>
      <c r="J633" s="6" t="s">
        <v>18</v>
      </c>
      <c r="K633" s="6" t="s">
        <v>19</v>
      </c>
      <c r="L633" s="10" t="s">
        <v>476</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312</v>
      </c>
      <c r="C634" s="1">
        <v>1</v>
      </c>
      <c r="D634" s="1">
        <f>+IF(Tabla15[[#This Row],[NOMBRE DE LA CAUSA 2018]]=0,0,1)</f>
        <v>1</v>
      </c>
      <c r="E634" s="1">
        <f>+E633+Tabla15[[#This Row],[NOMBRE DE LA CAUSA 2019]]</f>
        <v>632</v>
      </c>
      <c r="F634" s="1">
        <f>+Tabla15[[#This Row],[0]]*Tabla15[[#This Row],[NOMBRE DE LA CAUSA 2019]]</f>
        <v>632</v>
      </c>
      <c r="G634" s="6" t="s">
        <v>17</v>
      </c>
      <c r="H634" s="6"/>
      <c r="I634" s="6"/>
      <c r="J634" s="6" t="s">
        <v>18</v>
      </c>
      <c r="K634" s="6" t="s">
        <v>19</v>
      </c>
      <c r="L634" s="7" t="s">
        <v>313</v>
      </c>
      <c r="M634" s="4">
        <v>502</v>
      </c>
      <c r="N634" s="1" t="str">
        <f>+Tabla15[[#This Row],[NOMBRE DE LA CAUSA 2017]]</f>
        <v>NO RECONOCIMIENTO DEL SUBSIDIO NOTARIAL</v>
      </c>
    </row>
    <row r="635" spans="1:14" ht="15" customHeight="1" x14ac:dyDescent="0.25">
      <c r="A635" s="1">
        <f>+Tabla15[[#This Row],[1]]</f>
        <v>633</v>
      </c>
      <c r="B635" s="6" t="s">
        <v>310</v>
      </c>
      <c r="C635" s="1">
        <v>1</v>
      </c>
      <c r="D635" s="1">
        <f>+IF(Tabla15[[#This Row],[NOMBRE DE LA CAUSA 2018]]=0,0,1)</f>
        <v>1</v>
      </c>
      <c r="E635" s="1">
        <f>+E634+Tabla15[[#This Row],[NOMBRE DE LA CAUSA 2019]]</f>
        <v>633</v>
      </c>
      <c r="F635" s="1">
        <f>+Tabla15[[#This Row],[0]]*Tabla15[[#This Row],[NOMBRE DE LA CAUSA 2019]]</f>
        <v>633</v>
      </c>
      <c r="G635" s="6" t="s">
        <v>17</v>
      </c>
      <c r="H635" s="6"/>
      <c r="I635" s="6"/>
      <c r="J635" s="6" t="s">
        <v>18</v>
      </c>
      <c r="K635" s="6" t="s">
        <v>19</v>
      </c>
      <c r="L635" s="10" t="s">
        <v>311</v>
      </c>
      <c r="M635" s="4">
        <v>490</v>
      </c>
      <c r="N635" s="1" t="str">
        <f>+Tabla15[[#This Row],[NOMBRE DE LA CAUSA 2017]]</f>
        <v>NO RECONOCIMIENTO DEL TIEMPO DE SERVICIO MILITAR OBLIGATORIO</v>
      </c>
    </row>
    <row r="636" spans="1:14" ht="15" customHeight="1" x14ac:dyDescent="0.25">
      <c r="A636" s="1">
        <f>+Tabla15[[#This Row],[1]]</f>
        <v>634</v>
      </c>
      <c r="B636" s="6" t="s">
        <v>322</v>
      </c>
      <c r="C636" s="1">
        <v>1</v>
      </c>
      <c r="D636" s="1">
        <f>+IF(Tabla15[[#This Row],[NOMBRE DE LA CAUSA 2018]]=0,0,1)</f>
        <v>1</v>
      </c>
      <c r="E636" s="1">
        <f>+E635+Tabla15[[#This Row],[NOMBRE DE LA CAUSA 2019]]</f>
        <v>634</v>
      </c>
      <c r="F636" s="1">
        <f>+Tabla15[[#This Row],[0]]*Tabla15[[#This Row],[NOMBRE DE LA CAUSA 2019]]</f>
        <v>634</v>
      </c>
      <c r="G636" s="6" t="s">
        <v>17</v>
      </c>
      <c r="H636" s="6"/>
      <c r="I636" s="6"/>
      <c r="J636" s="6" t="s">
        <v>18</v>
      </c>
      <c r="K636" s="6" t="s">
        <v>19</v>
      </c>
      <c r="L636" s="10" t="s">
        <v>323</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118</v>
      </c>
      <c r="C637" s="1">
        <v>1</v>
      </c>
      <c r="D637" s="1">
        <f>+IF(Tabla15[[#This Row],[NOMBRE DE LA CAUSA 2018]]=0,0,1)</f>
        <v>1</v>
      </c>
      <c r="E637" s="1">
        <f>+E636+Tabla15[[#This Row],[NOMBRE DE LA CAUSA 2019]]</f>
        <v>635</v>
      </c>
      <c r="F637" s="1">
        <f>+Tabla15[[#This Row],[0]]*Tabla15[[#This Row],[NOMBRE DE LA CAUSA 2019]]</f>
        <v>635</v>
      </c>
      <c r="G637" s="6" t="s">
        <v>17</v>
      </c>
      <c r="H637" s="6"/>
      <c r="I637" s="6"/>
      <c r="J637" s="6" t="s">
        <v>18</v>
      </c>
      <c r="K637" s="6" t="s">
        <v>19</v>
      </c>
      <c r="L637" s="7" t="s">
        <v>119</v>
      </c>
      <c r="M637" s="4">
        <v>193</v>
      </c>
      <c r="N637" s="1" t="str">
        <f>+Tabla15[[#This Row],[NOMBRE DE LA CAUSA 2017]]</f>
        <v>NO RESTITUCION DE BIEN INMUEBLE ARRENDADO</v>
      </c>
    </row>
    <row r="638" spans="1:14" x14ac:dyDescent="0.25">
      <c r="A638" s="1">
        <f>+Tabla15[[#This Row],[1]]</f>
        <v>636</v>
      </c>
      <c r="B638" s="5" t="s">
        <v>485</v>
      </c>
      <c r="C638" s="1">
        <v>1</v>
      </c>
      <c r="D638" s="1">
        <f>+IF(Tabla15[[#This Row],[NOMBRE DE LA CAUSA 2018]]=0,0,1)</f>
        <v>1</v>
      </c>
      <c r="E638" s="1">
        <f>+E637+Tabla15[[#This Row],[NOMBRE DE LA CAUSA 2019]]</f>
        <v>636</v>
      </c>
      <c r="F638" s="1">
        <f>+Tabla15[[#This Row],[0]]*Tabla15[[#This Row],[NOMBRE DE LA CAUSA 2019]]</f>
        <v>636</v>
      </c>
      <c r="G638" s="8" t="s">
        <v>17</v>
      </c>
      <c r="H638" s="6"/>
      <c r="I638" s="6"/>
      <c r="J638" s="1" t="s">
        <v>18</v>
      </c>
      <c r="K638" s="1" t="s">
        <v>19</v>
      </c>
      <c r="L638" s="5" t="s">
        <v>486</v>
      </c>
      <c r="M638" s="4">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6" t="s">
        <v>753</v>
      </c>
      <c r="H639" s="6" t="s">
        <v>778</v>
      </c>
      <c r="I639" s="6"/>
      <c r="K639" s="1" t="s">
        <v>19</v>
      </c>
      <c r="L639" s="1" t="s">
        <v>779</v>
      </c>
      <c r="M639" s="4">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6" t="s">
        <v>753</v>
      </c>
      <c r="H640" s="6" t="s">
        <v>778</v>
      </c>
      <c r="I640" s="6"/>
      <c r="J640" s="6"/>
      <c r="K640" s="6" t="s">
        <v>19</v>
      </c>
      <c r="L640" s="1" t="s">
        <v>781</v>
      </c>
      <c r="M640" s="4">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6" t="s">
        <v>753</v>
      </c>
      <c r="H641" s="6" t="s">
        <v>1028</v>
      </c>
      <c r="I641" s="6"/>
      <c r="K641" s="1" t="s">
        <v>19</v>
      </c>
      <c r="L641" s="1" t="s">
        <v>1031</v>
      </c>
      <c r="M641" s="4">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6" t="s">
        <v>753</v>
      </c>
      <c r="H642" s="6" t="s">
        <v>1028</v>
      </c>
      <c r="K642" s="1" t="s">
        <v>19</v>
      </c>
      <c r="L642" s="1" t="s">
        <v>1029</v>
      </c>
      <c r="M642" s="4">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6" t="s">
        <v>17</v>
      </c>
      <c r="H643" s="6"/>
      <c r="I643" s="6"/>
      <c r="J643" s="6" t="s">
        <v>18</v>
      </c>
      <c r="K643" s="6" t="s">
        <v>19</v>
      </c>
      <c r="L643" s="1" t="s">
        <v>113</v>
      </c>
      <c r="M643" s="4">
        <v>186</v>
      </c>
      <c r="N643" s="1" t="str">
        <f>+Tabla15[[#This Row],[NOMBRE DE LA CAUSA 2017]]</f>
        <v>OMISION DE ASISTENCIA HUMANITARIA</v>
      </c>
    </row>
    <row r="644" spans="1:14" x14ac:dyDescent="0.25">
      <c r="A644" s="1">
        <f>+Tabla15[[#This Row],[1]]</f>
        <v>642</v>
      </c>
      <c r="B644" s="6" t="s">
        <v>320</v>
      </c>
      <c r="C644" s="1">
        <v>1</v>
      </c>
      <c r="D644" s="1">
        <f>+IF(Tabla15[[#This Row],[NOMBRE DE LA CAUSA 2018]]=0,0,1)</f>
        <v>1</v>
      </c>
      <c r="E644" s="1">
        <f>+E643+Tabla15[[#This Row],[NOMBRE DE LA CAUSA 2019]]</f>
        <v>642</v>
      </c>
      <c r="F644" s="1">
        <f>+Tabla15[[#This Row],[0]]*Tabla15[[#This Row],[NOMBRE DE LA CAUSA 2019]]</f>
        <v>642</v>
      </c>
      <c r="G644" s="8" t="s">
        <v>17</v>
      </c>
      <c r="J644" s="1" t="s">
        <v>18</v>
      </c>
      <c r="K644" s="1" t="s">
        <v>19</v>
      </c>
      <c r="L644" s="7" t="s">
        <v>321</v>
      </c>
      <c r="M644" s="4">
        <v>512</v>
      </c>
      <c r="N644" s="1" t="str">
        <f>+Tabla15[[#This Row],[NOMBRE DE LA CAUSA 2017]]</f>
        <v>OMISION DE LAS NORMAS DE SALUD OCUPACIONAL</v>
      </c>
    </row>
    <row r="645" spans="1:14" x14ac:dyDescent="0.25">
      <c r="A645" s="1">
        <f>+Tabla15[[#This Row],[1]]</f>
        <v>643</v>
      </c>
      <c r="B645" s="5" t="s">
        <v>677</v>
      </c>
      <c r="C645" s="1">
        <v>1</v>
      </c>
      <c r="D645" s="1">
        <f>+IF(Tabla15[[#This Row],[NOMBRE DE LA CAUSA 2018]]=0,0,1)</f>
        <v>1</v>
      </c>
      <c r="E645" s="1">
        <f>+E644+Tabla15[[#This Row],[NOMBRE DE LA CAUSA 2019]]</f>
        <v>643</v>
      </c>
      <c r="F645" s="1">
        <f>+Tabla15[[#This Row],[0]]*Tabla15[[#This Row],[NOMBRE DE LA CAUSA 2019]]</f>
        <v>643</v>
      </c>
      <c r="G645" s="8" t="s">
        <v>17</v>
      </c>
      <c r="I645" s="5" t="s">
        <v>473</v>
      </c>
      <c r="J645" s="1" t="s">
        <v>18</v>
      </c>
      <c r="K645" s="1" t="s">
        <v>19</v>
      </c>
      <c r="L645" s="10" t="s">
        <v>678</v>
      </c>
      <c r="M645" s="4">
        <v>1966</v>
      </c>
      <c r="N645" s="1" t="str">
        <f>+Tabla15[[#This Row],[NOMBRE DE LA CAUSA 2017]]</f>
        <v>OMISION EN LA DEVOLUCION OPORTUNA DE TRIBUTOS ADUANEROS PAGADOS EN EXCESO</v>
      </c>
    </row>
    <row r="646" spans="1:14" x14ac:dyDescent="0.25">
      <c r="A646" s="1">
        <f>+Tabla15[[#This Row],[1]]</f>
        <v>644</v>
      </c>
      <c r="B646" s="6" t="s">
        <v>438</v>
      </c>
      <c r="C646" s="1">
        <v>1</v>
      </c>
      <c r="D646" s="1">
        <f>+IF(Tabla15[[#This Row],[NOMBRE DE LA CAUSA 2018]]=0,0,1)</f>
        <v>1</v>
      </c>
      <c r="E646" s="1">
        <f>+E645+Tabla15[[#This Row],[NOMBRE DE LA CAUSA 2019]]</f>
        <v>644</v>
      </c>
      <c r="F646" s="1">
        <f>+Tabla15[[#This Row],[0]]*Tabla15[[#This Row],[NOMBRE DE LA CAUSA 2019]]</f>
        <v>644</v>
      </c>
      <c r="G646" s="6" t="s">
        <v>17</v>
      </c>
      <c r="H646" s="6"/>
      <c r="I646" s="6"/>
      <c r="J646" s="6" t="s">
        <v>18</v>
      </c>
      <c r="K646" s="6" t="s">
        <v>19</v>
      </c>
      <c r="L646" s="7" t="s">
        <v>439</v>
      </c>
      <c r="M646" s="4">
        <v>809</v>
      </c>
      <c r="N646" s="1" t="str">
        <f>+Tabla15[[#This Row],[NOMBRE DE LA CAUSA 2017]]</f>
        <v>OMISION EN LAS FUNCIONES DE INSPECCION, VIGILANCIA Y CONTROL</v>
      </c>
    </row>
    <row r="647" spans="1:14" x14ac:dyDescent="0.25">
      <c r="A647" s="1">
        <f>+Tabla15[[#This Row],[1]]</f>
        <v>645</v>
      </c>
      <c r="B647" s="6" t="s">
        <v>390</v>
      </c>
      <c r="C647" s="1">
        <v>1</v>
      </c>
      <c r="D647" s="1">
        <f>+IF(Tabla15[[#This Row],[NOMBRE DE LA CAUSA 2018]]=0,0,1)</f>
        <v>1</v>
      </c>
      <c r="E647" s="1">
        <f>+E646+Tabla15[[#This Row],[NOMBRE DE LA CAUSA 2019]]</f>
        <v>645</v>
      </c>
      <c r="F647" s="1">
        <f>+Tabla15[[#This Row],[0]]*Tabla15[[#This Row],[NOMBRE DE LA CAUSA 2019]]</f>
        <v>645</v>
      </c>
      <c r="G647" s="6" t="s">
        <v>17</v>
      </c>
      <c r="H647" s="6"/>
      <c r="I647" s="6"/>
      <c r="J647" s="6" t="s">
        <v>18</v>
      </c>
      <c r="K647" s="6" t="s">
        <v>19</v>
      </c>
      <c r="L647" s="7" t="s">
        <v>391</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701</v>
      </c>
      <c r="C648" s="1">
        <v>1</v>
      </c>
      <c r="D648" s="1">
        <f>+IF(Tabla15[[#This Row],[NOMBRE DE LA CAUSA 2018]]=0,0,1)</f>
        <v>1</v>
      </c>
      <c r="E648" s="1">
        <f>+E647+Tabla15[[#This Row],[NOMBRE DE LA CAUSA 2019]]</f>
        <v>646</v>
      </c>
      <c r="F648" s="1">
        <f>+Tabla15[[#This Row],[0]]*Tabla15[[#This Row],[NOMBRE DE LA CAUSA 2019]]</f>
        <v>646</v>
      </c>
      <c r="G648" s="6" t="s">
        <v>17</v>
      </c>
      <c r="H648" s="6"/>
      <c r="I648" s="6"/>
      <c r="J648" s="6" t="s">
        <v>18</v>
      </c>
      <c r="K648" s="6" t="s">
        <v>19</v>
      </c>
      <c r="L648" s="7" t="s">
        <v>702</v>
      </c>
      <c r="M648" s="4">
        <v>1981</v>
      </c>
      <c r="N648" s="1" t="str">
        <f>+Tabla15[[#This Row],[NOMBRE DE LA CAUSA 2017]]</f>
        <v>PERDIDA DE POSESION O TENENCIA DE BIEN</v>
      </c>
    </row>
    <row r="649" spans="1:14" x14ac:dyDescent="0.25">
      <c r="A649" s="1">
        <f>+Tabla15[[#This Row],[1]]</f>
        <v>647</v>
      </c>
      <c r="B649" s="6" t="s">
        <v>1145</v>
      </c>
      <c r="C649" s="1">
        <v>1</v>
      </c>
      <c r="D649" s="1">
        <f>+IF(Tabla15[[#This Row],[NOMBRE DE LA CAUSA 2018]]=0,0,1)</f>
        <v>1</v>
      </c>
      <c r="E649" s="1">
        <f>+E648+Tabla15[[#This Row],[NOMBRE DE LA CAUSA 2019]]</f>
        <v>647</v>
      </c>
      <c r="F649" s="1">
        <f>+Tabla15[[#This Row],[0]]*Tabla15[[#This Row],[NOMBRE DE LA CAUSA 2019]]</f>
        <v>647</v>
      </c>
      <c r="G649" s="6" t="s">
        <v>746</v>
      </c>
      <c r="H649" s="6"/>
      <c r="I649" s="6"/>
      <c r="J649" s="6"/>
      <c r="K649" s="6" t="s">
        <v>19</v>
      </c>
      <c r="L649" s="7" t="s">
        <v>1146</v>
      </c>
      <c r="M649" s="4">
        <v>2202</v>
      </c>
      <c r="N649" s="1" t="str">
        <f>+Tabla15[[#This Row],[NOMBRE DE LA CAUSA 2017]]</f>
        <v>PERDIDA O DAÑOS A BIENES EMBARGADOS O SECUESTRADOS</v>
      </c>
    </row>
    <row r="650" spans="1:14" x14ac:dyDescent="0.25">
      <c r="A650" s="1">
        <f>+Tabla15[[#This Row],[1]]</f>
        <v>648</v>
      </c>
      <c r="B650" s="6" t="s">
        <v>212</v>
      </c>
      <c r="C650" s="1">
        <v>1</v>
      </c>
      <c r="D650" s="1">
        <f>+IF(Tabla15[[#This Row],[NOMBRE DE LA CAUSA 2018]]=0,0,1)</f>
        <v>1</v>
      </c>
      <c r="E650" s="1">
        <f>+E649+Tabla15[[#This Row],[NOMBRE DE LA CAUSA 2019]]</f>
        <v>648</v>
      </c>
      <c r="F650" s="1">
        <f>+Tabla15[[#This Row],[0]]*Tabla15[[#This Row],[NOMBRE DE LA CAUSA 2019]]</f>
        <v>648</v>
      </c>
      <c r="G650" s="6" t="s">
        <v>17</v>
      </c>
      <c r="H650" s="6"/>
      <c r="I650" s="6"/>
      <c r="J650" s="6" t="s">
        <v>18</v>
      </c>
      <c r="K650" s="6" t="s">
        <v>19</v>
      </c>
      <c r="L650" s="7" t="s">
        <v>213</v>
      </c>
      <c r="M650" s="4">
        <v>351</v>
      </c>
      <c r="N650" s="1" t="str">
        <f>+Tabla15[[#This Row],[NOMBRE DE LA CAUSA 2017]]</f>
        <v>PERDIDA O DAÑOS A BIENES INCAUTADOS U OCUPADOS EN PROCESOS PENALES</v>
      </c>
    </row>
    <row r="651" spans="1:14" x14ac:dyDescent="0.25">
      <c r="A651" s="1">
        <f>+Tabla15[[#This Row],[1]]</f>
        <v>649</v>
      </c>
      <c r="B651" s="6" t="s">
        <v>168</v>
      </c>
      <c r="C651" s="1">
        <v>1</v>
      </c>
      <c r="D651" s="1">
        <f>+IF(Tabla15[[#This Row],[NOMBRE DE LA CAUSA 2018]]=0,0,1)</f>
        <v>1</v>
      </c>
      <c r="E651" s="1">
        <f>+E650+Tabla15[[#This Row],[NOMBRE DE LA CAUSA 2019]]</f>
        <v>649</v>
      </c>
      <c r="F651" s="1">
        <f>+Tabla15[[#This Row],[0]]*Tabla15[[#This Row],[NOMBRE DE LA CAUSA 2019]]</f>
        <v>649</v>
      </c>
      <c r="G651" s="6" t="s">
        <v>17</v>
      </c>
      <c r="H651" s="6"/>
      <c r="I651" s="6"/>
      <c r="J651" s="6" t="s">
        <v>18</v>
      </c>
      <c r="K651" s="6" t="s">
        <v>19</v>
      </c>
      <c r="L651" s="7" t="s">
        <v>169</v>
      </c>
      <c r="M651" s="4">
        <v>275</v>
      </c>
      <c r="N651" s="1" t="str">
        <f>+Tabla15[[#This Row],[NOMBRE DE LA CAUSA 2017]]</f>
        <v>PERDIDA O DESTRUCCION DE TITULO VALOR</v>
      </c>
    </row>
    <row r="652" spans="1:14" x14ac:dyDescent="0.25">
      <c r="A652" s="1">
        <f>+Tabla15[[#This Row],[1]]</f>
        <v>650</v>
      </c>
      <c r="B652" s="6" t="s">
        <v>148</v>
      </c>
      <c r="C652" s="1">
        <v>1</v>
      </c>
      <c r="D652" s="1">
        <f>+IF(Tabla15[[#This Row],[NOMBRE DE LA CAUSA 2018]]=0,0,1)</f>
        <v>1</v>
      </c>
      <c r="E652" s="1">
        <f>+E651+Tabla15[[#This Row],[NOMBRE DE LA CAUSA 2019]]</f>
        <v>650</v>
      </c>
      <c r="F652" s="1">
        <f>+Tabla15[[#This Row],[0]]*Tabla15[[#This Row],[NOMBRE DE LA CAUSA 2019]]</f>
        <v>650</v>
      </c>
      <c r="G652" s="6" t="s">
        <v>17</v>
      </c>
      <c r="H652" s="6"/>
      <c r="I652" s="6"/>
      <c r="J652" s="6" t="s">
        <v>18</v>
      </c>
      <c r="K652" s="6" t="s">
        <v>19</v>
      </c>
      <c r="L652" s="10" t="s">
        <v>149</v>
      </c>
      <c r="M652" s="4">
        <v>242</v>
      </c>
      <c r="N652" s="1" t="str">
        <f>+Tabla15[[#This Row],[NOMBRE DE LA CAUSA 2017]]</f>
        <v>PERJUICIOS OCASIONADOS POR ACTAS DE JUNTA DE SOCIOS</v>
      </c>
    </row>
    <row r="653" spans="1:14" x14ac:dyDescent="0.25">
      <c r="A653" s="1">
        <f>+Tabla15[[#This Row],[1]]</f>
        <v>651</v>
      </c>
      <c r="B653" s="8" t="s">
        <v>725</v>
      </c>
      <c r="C653" s="1">
        <v>1</v>
      </c>
      <c r="D653" s="1">
        <f>+IF(Tabla15[[#This Row],[NOMBRE DE LA CAUSA 2018]]=0,0,1)</f>
        <v>1</v>
      </c>
      <c r="E653" s="1">
        <f>+E652+Tabla15[[#This Row],[NOMBRE DE LA CAUSA 2019]]</f>
        <v>651</v>
      </c>
      <c r="F653" s="1">
        <f>+Tabla15[[#This Row],[0]]*Tabla15[[#This Row],[NOMBRE DE LA CAUSA 2019]]</f>
        <v>651</v>
      </c>
      <c r="G653" s="8" t="s">
        <v>17</v>
      </c>
      <c r="H653" s="6"/>
      <c r="I653" s="6"/>
      <c r="J653" s="6" t="s">
        <v>18</v>
      </c>
      <c r="K653" s="6" t="s">
        <v>19</v>
      </c>
      <c r="L653" s="10" t="s">
        <v>726</v>
      </c>
      <c r="M653" s="4">
        <v>2005</v>
      </c>
      <c r="N653" s="1" t="str">
        <f>+Tabla15[[#This Row],[NOMBRE DE LA CAUSA 2017]]</f>
        <v>PERJUICIOS OCASIONADOS POR DECLARATORIA DE ZONA DE RESERVA FORESTAL</v>
      </c>
    </row>
    <row r="654" spans="1:14" x14ac:dyDescent="0.25">
      <c r="A654" s="1">
        <f>+Tabla15[[#This Row],[1]]</f>
        <v>652</v>
      </c>
      <c r="B654" s="6" t="s">
        <v>442</v>
      </c>
      <c r="C654" s="1">
        <v>1</v>
      </c>
      <c r="D654" s="1">
        <f>+IF(Tabla15[[#This Row],[NOMBRE DE LA CAUSA 2018]]=0,0,1)</f>
        <v>1</v>
      </c>
      <c r="E654" s="1">
        <f>+E653+Tabla15[[#This Row],[NOMBRE DE LA CAUSA 2019]]</f>
        <v>652</v>
      </c>
      <c r="F654" s="1">
        <f>+Tabla15[[#This Row],[0]]*Tabla15[[#This Row],[NOMBRE DE LA CAUSA 2019]]</f>
        <v>652</v>
      </c>
      <c r="G654" s="6" t="s">
        <v>17</v>
      </c>
      <c r="H654" s="6"/>
      <c r="I654" s="6"/>
      <c r="J654" s="6" t="s">
        <v>18</v>
      </c>
      <c r="K654" s="6" t="s">
        <v>19</v>
      </c>
      <c r="L654" s="10" t="s">
        <v>443</v>
      </c>
      <c r="M654" s="4">
        <v>811</v>
      </c>
      <c r="N654" s="1" t="str">
        <f>+Tabla15[[#This Row],[NOMBRE DE LA CAUSA 2017]]</f>
        <v>PERJUICIOS OCASIONADOS POR INSTAURAR UN PROCESO JUDICIAL INFUNDADO</v>
      </c>
    </row>
    <row r="655" spans="1:14" x14ac:dyDescent="0.25">
      <c r="A655" s="1">
        <f>+Tabla15[[#This Row],[1]]</f>
        <v>653</v>
      </c>
      <c r="B655" s="8" t="s">
        <v>477</v>
      </c>
      <c r="C655" s="1">
        <v>1</v>
      </c>
      <c r="D655" s="1">
        <f>+IF(Tabla15[[#This Row],[NOMBRE DE LA CAUSA 2018]]=0,0,1)</f>
        <v>1</v>
      </c>
      <c r="E655" s="1">
        <f>+E654+Tabla15[[#This Row],[NOMBRE DE LA CAUSA 2019]]</f>
        <v>653</v>
      </c>
      <c r="F655" s="1">
        <f>+Tabla15[[#This Row],[0]]*Tabla15[[#This Row],[NOMBRE DE LA CAUSA 2019]]</f>
        <v>653</v>
      </c>
      <c r="G655" s="8" t="s">
        <v>17</v>
      </c>
      <c r="H655" s="6"/>
      <c r="I655" s="6"/>
      <c r="J655" s="6" t="s">
        <v>18</v>
      </c>
      <c r="K655" s="6" t="s">
        <v>19</v>
      </c>
      <c r="L655" s="10" t="s">
        <v>478</v>
      </c>
      <c r="M655" s="4">
        <v>833</v>
      </c>
      <c r="N655" s="1" t="str">
        <f>+Tabla15[[#This Row],[NOMBRE DE LA CAUSA 2017]]</f>
        <v>PERJUICIOS OCASIONADOS POR NO EXPEDICION DE DOCUMENTO</v>
      </c>
    </row>
    <row r="656" spans="1:14" x14ac:dyDescent="0.25">
      <c r="A656" s="1">
        <f>+Tabla15[[#This Row],[1]]</f>
        <v>654</v>
      </c>
      <c r="B656" s="8" t="s">
        <v>132</v>
      </c>
      <c r="C656" s="1">
        <v>1</v>
      </c>
      <c r="D656" s="1">
        <f>+IF(Tabla15[[#This Row],[NOMBRE DE LA CAUSA 2018]]=0,0,1)</f>
        <v>1</v>
      </c>
      <c r="E656" s="1">
        <f>+E655+Tabla15[[#This Row],[NOMBRE DE LA CAUSA 2019]]</f>
        <v>654</v>
      </c>
      <c r="F656" s="1">
        <f>+Tabla15[[#This Row],[0]]*Tabla15[[#This Row],[NOMBRE DE LA CAUSA 2019]]</f>
        <v>654</v>
      </c>
      <c r="G656" s="6" t="s">
        <v>17</v>
      </c>
      <c r="H656" s="6"/>
      <c r="I656" s="6"/>
      <c r="J656" s="6" t="s">
        <v>18</v>
      </c>
      <c r="K656" s="6" t="s">
        <v>19</v>
      </c>
      <c r="L656" s="10" t="s">
        <v>133</v>
      </c>
      <c r="M656" s="4">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6" t="s">
        <v>17</v>
      </c>
      <c r="H657" s="6"/>
      <c r="I657" s="6"/>
      <c r="J657" s="6" t="s">
        <v>18</v>
      </c>
      <c r="K657" s="6" t="s">
        <v>19</v>
      </c>
      <c r="L657" s="7" t="s">
        <v>137</v>
      </c>
      <c r="M657" s="4">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6" t="s">
        <v>17</v>
      </c>
      <c r="H658" s="6"/>
      <c r="I658" s="6"/>
      <c r="J658" s="6" t="s">
        <v>18</v>
      </c>
      <c r="K658" s="6" t="s">
        <v>19</v>
      </c>
      <c r="L658" s="7" t="s">
        <v>267</v>
      </c>
      <c r="M658" s="4">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6" t="s">
        <v>17</v>
      </c>
      <c r="H659" s="6"/>
      <c r="I659" s="6"/>
      <c r="J659" s="6" t="s">
        <v>18</v>
      </c>
      <c r="K659" s="6" t="s">
        <v>19</v>
      </c>
      <c r="L659" s="7" t="s">
        <v>465</v>
      </c>
      <c r="M659" s="4">
        <v>827</v>
      </c>
      <c r="N659" s="1" t="str">
        <f>+Tabla15[[#This Row],[NOMBRE DE LA CAUSA 2017]]</f>
        <v>PRESTACION INADECUADA DEL SERVICIO CATASTRAL</v>
      </c>
    </row>
    <row r="660" spans="1:14" x14ac:dyDescent="0.25">
      <c r="A660" s="1">
        <f>+Tabla15[[#This Row],[1]]</f>
        <v>658</v>
      </c>
      <c r="B660" t="s">
        <v>182</v>
      </c>
      <c r="C660" s="1">
        <v>1</v>
      </c>
      <c r="D660" s="1">
        <f>+IF(Tabla15[[#This Row],[NOMBRE DE LA CAUSA 2018]]=0,0,1)</f>
        <v>1</v>
      </c>
      <c r="E660" s="1">
        <f>+E659+Tabla15[[#This Row],[NOMBRE DE LA CAUSA 2019]]</f>
        <v>658</v>
      </c>
      <c r="F660" s="1">
        <f>+Tabla15[[#This Row],[0]]*Tabla15[[#This Row],[NOMBRE DE LA CAUSA 2019]]</f>
        <v>658</v>
      </c>
      <c r="G660" s="6" t="s">
        <v>17</v>
      </c>
      <c r="H660" s="6"/>
      <c r="I660" s="6"/>
      <c r="J660" s="6" t="s">
        <v>18</v>
      </c>
      <c r="K660" s="6" t="s">
        <v>19</v>
      </c>
      <c r="L660" s="7" t="s">
        <v>183</v>
      </c>
      <c r="M660" s="4">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6" t="s">
        <v>17</v>
      </c>
      <c r="H661" s="6"/>
      <c r="I661" s="8"/>
      <c r="J661" s="6" t="s">
        <v>18</v>
      </c>
      <c r="K661" s="6" t="s">
        <v>19</v>
      </c>
      <c r="L661" s="7" t="s">
        <v>187</v>
      </c>
      <c r="M661" s="4">
        <v>311</v>
      </c>
      <c r="N661" s="1" t="str">
        <f>+Tabla15[[#This Row],[NOMBRE DE LA CAUSA 2017]]</f>
        <v>PRIVACION DE LA LIBERTAD SIN QUE MEDIE MEDIDA DE ASEGURAMIENTO</v>
      </c>
    </row>
    <row r="662" spans="1:14" x14ac:dyDescent="0.25">
      <c r="A662" s="1">
        <f>+Tabla15[[#This Row],[1]]</f>
        <v>660</v>
      </c>
      <c r="B662" s="6" t="s">
        <v>114</v>
      </c>
      <c r="C662" s="1">
        <v>1</v>
      </c>
      <c r="D662" s="1">
        <f>+IF(Tabla15[[#This Row],[NOMBRE DE LA CAUSA 2018]]=0,0,1)</f>
        <v>1</v>
      </c>
      <c r="E662" s="1">
        <f>+E661+Tabla15[[#This Row],[NOMBRE DE LA CAUSA 2019]]</f>
        <v>660</v>
      </c>
      <c r="F662" s="1">
        <f>+Tabla15[[#This Row],[0]]*Tabla15[[#This Row],[NOMBRE DE LA CAUSA 2019]]</f>
        <v>660</v>
      </c>
      <c r="G662" s="6" t="s">
        <v>17</v>
      </c>
      <c r="H662" s="6"/>
      <c r="I662" s="6"/>
      <c r="J662" s="6" t="s">
        <v>18</v>
      </c>
      <c r="K662" s="6" t="s">
        <v>19</v>
      </c>
      <c r="L662" s="7" t="s">
        <v>115</v>
      </c>
      <c r="M662" s="27">
        <v>191</v>
      </c>
      <c r="N662" s="1" t="str">
        <f>+Tabla15[[#This Row],[NOMBRE DE LA CAUSA 2017]]</f>
        <v>PRIVACION INJUSTA DE LA LIBERTAD</v>
      </c>
    </row>
    <row r="663" spans="1:14" x14ac:dyDescent="0.25">
      <c r="A663" s="1">
        <f>+Tabla15[[#This Row],[1]]</f>
        <v>661</v>
      </c>
      <c r="B663" s="6" t="s">
        <v>745</v>
      </c>
      <c r="C663" s="1">
        <v>1</v>
      </c>
      <c r="D663" s="1">
        <f>+IF(Tabla15[[#This Row],[NOMBRE DE LA CAUSA 2018]]=0,0,1)</f>
        <v>1</v>
      </c>
      <c r="E663" s="1">
        <f>+E662+Tabla15[[#This Row],[NOMBRE DE LA CAUSA 2019]]</f>
        <v>661</v>
      </c>
      <c r="F663" s="1">
        <f>+Tabla15[[#This Row],[0]]*Tabla15[[#This Row],[NOMBRE DE LA CAUSA 2019]]</f>
        <v>661</v>
      </c>
      <c r="G663" s="6" t="s">
        <v>746</v>
      </c>
      <c r="H663" s="6"/>
      <c r="I663" s="6"/>
      <c r="J663" s="6" t="s">
        <v>18</v>
      </c>
      <c r="K663" s="6" t="s">
        <v>19</v>
      </c>
      <c r="L663" s="7" t="s">
        <v>747</v>
      </c>
      <c r="M663" s="27">
        <v>2025</v>
      </c>
      <c r="N663" s="1" t="str">
        <f>+Tabla15[[#This Row],[NOMBRE DE LA CAUSA 2017]]</f>
        <v>RECLAMACIONES SOBRE ASPECTOS SIN SALVEDADES EN EL ACTA DE LIQUIDACION</v>
      </c>
    </row>
    <row r="664" spans="1:14" x14ac:dyDescent="0.25">
      <c r="A664" s="1">
        <f>+Tabla15[[#This Row],[1]]</f>
        <v>662</v>
      </c>
      <c r="B664" s="6" t="s">
        <v>766</v>
      </c>
      <c r="C664" s="1">
        <v>1</v>
      </c>
      <c r="D664" s="1">
        <f>+IF(Tabla15[[#This Row],[NOMBRE DE LA CAUSA 2018]]=0,0,1)</f>
        <v>1</v>
      </c>
      <c r="E664" s="1">
        <f>+E663+Tabla15[[#This Row],[NOMBRE DE LA CAUSA 2019]]</f>
        <v>662</v>
      </c>
      <c r="F664" s="1">
        <f>+Tabla15[[#This Row],[0]]*Tabla15[[#This Row],[NOMBRE DE LA CAUSA 2019]]</f>
        <v>662</v>
      </c>
      <c r="G664" s="6" t="s">
        <v>746</v>
      </c>
      <c r="H664" s="6"/>
      <c r="I664" s="6"/>
      <c r="J664" s="6"/>
      <c r="K664" s="6" t="s">
        <v>19</v>
      </c>
      <c r="L664" s="7" t="s">
        <v>767</v>
      </c>
      <c r="M664" s="27">
        <v>2033</v>
      </c>
      <c r="N664" s="1" t="str">
        <f>+Tabla15[[#This Row],[NOMBRE DE LA CAUSA 2017]]</f>
        <v>REDUCCION DE LA CLAUSULA PENAL POR INCUMPLIMIENTO PARCIAL</v>
      </c>
    </row>
    <row r="665" spans="1:14" x14ac:dyDescent="0.25">
      <c r="A665" s="1">
        <f>+Tabla15[[#This Row],[1]]</f>
        <v>663</v>
      </c>
      <c r="B665" s="6" t="s">
        <v>509</v>
      </c>
      <c r="C665" s="1">
        <v>1</v>
      </c>
      <c r="D665" s="1">
        <f>+IF(Tabla15[[#This Row],[NOMBRE DE LA CAUSA 2018]]=0,0,1)</f>
        <v>1</v>
      </c>
      <c r="E665" s="1">
        <f>+E664+Tabla15[[#This Row],[NOMBRE DE LA CAUSA 2019]]</f>
        <v>663</v>
      </c>
      <c r="F665" s="1">
        <f>+Tabla15[[#This Row],[0]]*Tabla15[[#This Row],[NOMBRE DE LA CAUSA 2019]]</f>
        <v>663</v>
      </c>
      <c r="G665" s="8" t="s">
        <v>17</v>
      </c>
      <c r="H665" s="6"/>
      <c r="I665" s="6"/>
      <c r="J665" s="6" t="s">
        <v>18</v>
      </c>
      <c r="K665" s="6" t="s">
        <v>19</v>
      </c>
      <c r="L665" s="10" t="s">
        <v>510</v>
      </c>
      <c r="M665" s="27">
        <v>857</v>
      </c>
      <c r="N665" s="1" t="str">
        <f>+Tabla15[[#This Row],[NOMBRE DE LA CAUSA 2017]]</f>
        <v>RETENCION DE CUOTAS SINDICALES</v>
      </c>
    </row>
    <row r="666" spans="1:14" x14ac:dyDescent="0.25">
      <c r="A666" s="1">
        <f>+Tabla15[[#This Row],[1]]</f>
        <v>664</v>
      </c>
      <c r="B666" s="6" t="s">
        <v>284</v>
      </c>
      <c r="C666" s="1">
        <v>1</v>
      </c>
      <c r="D666" s="1">
        <f>+IF(Tabla15[[#This Row],[NOMBRE DE LA CAUSA 2018]]=0,0,1)</f>
        <v>1</v>
      </c>
      <c r="E666" s="1">
        <f>+E665+Tabla15[[#This Row],[NOMBRE DE LA CAUSA 2019]]</f>
        <v>664</v>
      </c>
      <c r="F666" s="1">
        <f>+Tabla15[[#This Row],[0]]*Tabla15[[#This Row],[NOMBRE DE LA CAUSA 2019]]</f>
        <v>664</v>
      </c>
      <c r="G666" s="6" t="s">
        <v>17</v>
      </c>
      <c r="H666" s="6"/>
      <c r="I666" s="6"/>
      <c r="J666" s="6" t="s">
        <v>18</v>
      </c>
      <c r="K666" s="6" t="s">
        <v>19</v>
      </c>
      <c r="L666" s="7" t="s">
        <v>285</v>
      </c>
      <c r="M666" s="27">
        <v>456</v>
      </c>
      <c r="N666" s="1" t="str">
        <f>+Tabla15[[#This Row],[NOMBRE DE LA CAUSA 2017]]</f>
        <v>RETENCION ILEGAL DE BIENES</v>
      </c>
    </row>
    <row r="667" spans="1:14" x14ac:dyDescent="0.25">
      <c r="A667" s="1">
        <f>+Tabla15[[#This Row],[1]]</f>
        <v>665</v>
      </c>
      <c r="B667" s="6" t="s">
        <v>218</v>
      </c>
      <c r="C667" s="1">
        <v>1</v>
      </c>
      <c r="D667" s="1">
        <f>+IF(Tabla15[[#This Row],[NOMBRE DE LA CAUSA 2018]]=0,0,1)</f>
        <v>1</v>
      </c>
      <c r="E667" s="1">
        <f>+E666+Tabla15[[#This Row],[NOMBRE DE LA CAUSA 2019]]</f>
        <v>665</v>
      </c>
      <c r="F667" s="1">
        <f>+Tabla15[[#This Row],[0]]*Tabla15[[#This Row],[NOMBRE DE LA CAUSA 2019]]</f>
        <v>665</v>
      </c>
      <c r="G667" s="6" t="s">
        <v>17</v>
      </c>
      <c r="H667" s="6"/>
      <c r="I667" s="6"/>
      <c r="J667" s="6" t="s">
        <v>18</v>
      </c>
      <c r="K667" s="6" t="s">
        <v>19</v>
      </c>
      <c r="L667" s="7" t="s">
        <v>219</v>
      </c>
      <c r="M667" s="27">
        <v>366</v>
      </c>
      <c r="N667" s="1" t="str">
        <f>+Tabla15[[#This Row],[NOMBRE DE LA CAUSA 2017]]</f>
        <v>RETIRO ILEGAL DE ALUMNO DE ESCUELA DE FORMACION MILITAR</v>
      </c>
    </row>
    <row r="668" spans="1:14" x14ac:dyDescent="0.25">
      <c r="A668" s="1">
        <f>+Tabla15[[#This Row],[1]]</f>
        <v>666</v>
      </c>
      <c r="B668" s="8" t="s">
        <v>511</v>
      </c>
      <c r="C668" s="1">
        <v>1</v>
      </c>
      <c r="D668" s="1">
        <f>+IF(Tabla15[[#This Row],[NOMBRE DE LA CAUSA 2018]]=0,0,1)</f>
        <v>1</v>
      </c>
      <c r="E668" s="1">
        <f>+E667+Tabla15[[#This Row],[NOMBRE DE LA CAUSA 2019]]</f>
        <v>666</v>
      </c>
      <c r="F668" s="1">
        <f>+Tabla15[[#This Row],[0]]*Tabla15[[#This Row],[NOMBRE DE LA CAUSA 2019]]</f>
        <v>666</v>
      </c>
      <c r="G668" s="8" t="s">
        <v>17</v>
      </c>
      <c r="H668" s="6"/>
      <c r="I668" s="6"/>
      <c r="J668" s="6" t="s">
        <v>18</v>
      </c>
      <c r="K668" s="6" t="s">
        <v>19</v>
      </c>
      <c r="L668" s="10" t="s">
        <v>512</v>
      </c>
      <c r="M668" s="27">
        <v>858</v>
      </c>
      <c r="N668" s="1" t="str">
        <f>+Tabla15[[#This Row],[NOMBRE DE LA CAUSA 2017]]</f>
        <v>REVOCATORIA DE LICENCIA DE FUNCIONAMIENTO</v>
      </c>
    </row>
    <row r="669" spans="1:14" x14ac:dyDescent="0.25">
      <c r="A669" s="1">
        <f>+Tabla15[[#This Row],[1]]</f>
        <v>667</v>
      </c>
      <c r="B669" s="8" t="s">
        <v>1337</v>
      </c>
      <c r="C669" s="1">
        <v>1</v>
      </c>
      <c r="D669" s="1">
        <f>+IF(Tabla15[[#This Row],[NOMBRE DE LA CAUSA 2018]]=0,0,1)</f>
        <v>1</v>
      </c>
      <c r="E669" s="1">
        <f>+E668+Tabla15[[#This Row],[NOMBRE DE LA CAUSA 2019]]</f>
        <v>667</v>
      </c>
      <c r="F669" s="1">
        <f>+Tabla15[[#This Row],[0]]*Tabla15[[#This Row],[NOMBRE DE LA CAUSA 2019]]</f>
        <v>667</v>
      </c>
      <c r="G669" s="6" t="s">
        <v>753</v>
      </c>
      <c r="H669" s="6" t="s">
        <v>1335</v>
      </c>
      <c r="I669" s="6"/>
      <c r="J669" s="6"/>
      <c r="K669" s="8" t="s">
        <v>19</v>
      </c>
      <c r="L669" s="10" t="s">
        <v>1338</v>
      </c>
      <c r="M669" s="27">
        <v>2288</v>
      </c>
      <c r="N669" s="1" t="str">
        <f>+Tabla15[[#This Row],[NOMBRE DE LA CAUSA 2017]]</f>
        <v>REVOCATORIA DE LICENCIAS AMBIENTALES</v>
      </c>
    </row>
    <row r="670" spans="1:14" x14ac:dyDescent="0.25">
      <c r="A670" s="1">
        <f>+Tabla15[[#This Row],[1]]</f>
        <v>668</v>
      </c>
      <c r="B670" s="6" t="s">
        <v>882</v>
      </c>
      <c r="C670" s="1">
        <v>1</v>
      </c>
      <c r="D670" s="1">
        <f>+IF(Tabla15[[#This Row],[NOMBRE DE LA CAUSA 2018]]=0,0,1)</f>
        <v>1</v>
      </c>
      <c r="E670" s="1">
        <f>+E669+Tabla15[[#This Row],[NOMBRE DE LA CAUSA 2019]]</f>
        <v>668</v>
      </c>
      <c r="F670" s="1">
        <f>+Tabla15[[#This Row],[0]]*Tabla15[[#This Row],[NOMBRE DE LA CAUSA 2019]]</f>
        <v>668</v>
      </c>
      <c r="G670" s="6" t="s">
        <v>753</v>
      </c>
      <c r="H670" s="1" t="s">
        <v>851</v>
      </c>
      <c r="I670" s="6"/>
      <c r="K670" s="6" t="s">
        <v>19</v>
      </c>
      <c r="L670" s="7" t="s">
        <v>883</v>
      </c>
      <c r="M670" s="27">
        <v>2085</v>
      </c>
      <c r="N670" s="1" t="str">
        <f>+Tabla15[[#This Row],[NOMBRE DE LA CAUSA 2017]]</f>
        <v>SECUESTRO DE CIVIL</v>
      </c>
    </row>
    <row r="671" spans="1:14" x14ac:dyDescent="0.25">
      <c r="A671" s="1">
        <f>+Tabla15[[#This Row],[1]]</f>
        <v>669</v>
      </c>
      <c r="B671" s="6" t="s">
        <v>850</v>
      </c>
      <c r="C671" s="1">
        <v>1</v>
      </c>
      <c r="D671" s="1">
        <f>+IF(Tabla15[[#This Row],[NOMBRE DE LA CAUSA 2018]]=0,0,1)</f>
        <v>1</v>
      </c>
      <c r="E671" s="1">
        <f>+E670+Tabla15[[#This Row],[NOMBRE DE LA CAUSA 2019]]</f>
        <v>669</v>
      </c>
      <c r="F671" s="1">
        <f>+Tabla15[[#This Row],[0]]*Tabla15[[#This Row],[NOMBRE DE LA CAUSA 2019]]</f>
        <v>669</v>
      </c>
      <c r="G671" s="6" t="s">
        <v>753</v>
      </c>
      <c r="H671" s="1" t="s">
        <v>851</v>
      </c>
      <c r="I671" s="6"/>
      <c r="K671" s="6" t="s">
        <v>19</v>
      </c>
      <c r="L671" s="7" t="s">
        <v>852</v>
      </c>
      <c r="M671" s="27">
        <v>2071</v>
      </c>
      <c r="N671" s="1" t="str">
        <f>+Tabla15[[#This Row],[NOMBRE DE LA CAUSA 2017]]</f>
        <v>SECUESTRO DE CONSCRIPTO</v>
      </c>
    </row>
    <row r="672" spans="1:14" x14ac:dyDescent="0.25">
      <c r="A672" s="1">
        <f>+Tabla15[[#This Row],[1]]</f>
        <v>670</v>
      </c>
      <c r="B672" s="6" t="s">
        <v>878</v>
      </c>
      <c r="C672" s="1">
        <v>1</v>
      </c>
      <c r="D672" s="1">
        <f>+IF(Tabla15[[#This Row],[NOMBRE DE LA CAUSA 2018]]=0,0,1)</f>
        <v>1</v>
      </c>
      <c r="E672" s="1">
        <f>+E671+Tabla15[[#This Row],[NOMBRE DE LA CAUSA 2019]]</f>
        <v>670</v>
      </c>
      <c r="F672" s="1">
        <f>+Tabla15[[#This Row],[0]]*Tabla15[[#This Row],[NOMBRE DE LA CAUSA 2019]]</f>
        <v>670</v>
      </c>
      <c r="G672" s="6" t="s">
        <v>753</v>
      </c>
      <c r="H672" s="1" t="s">
        <v>851</v>
      </c>
      <c r="I672" s="6"/>
      <c r="K672" s="6" t="s">
        <v>19</v>
      </c>
      <c r="L672" s="7" t="s">
        <v>879</v>
      </c>
      <c r="M672" s="27">
        <v>2083</v>
      </c>
      <c r="N672" s="1" t="str">
        <f>+Tabla15[[#This Row],[NOMBRE DE LA CAUSA 2017]]</f>
        <v>SECUESTRO DE MIEMBRO VOLUNTARIO DE LA FUERZA PUBLICA</v>
      </c>
    </row>
    <row r="673" spans="1:14" x14ac:dyDescent="0.25">
      <c r="A673" s="1">
        <f>+Tabla15[[#This Row],[1]]</f>
        <v>671</v>
      </c>
      <c r="B673" s="6" t="s">
        <v>134</v>
      </c>
      <c r="C673" s="1">
        <v>1</v>
      </c>
      <c r="D673" s="1">
        <f>+IF(Tabla15[[#This Row],[NOMBRE DE LA CAUSA 2018]]=0,0,1)</f>
        <v>1</v>
      </c>
      <c r="E673" s="1">
        <f>+E672+Tabla15[[#This Row],[NOMBRE DE LA CAUSA 2019]]</f>
        <v>671</v>
      </c>
      <c r="F673" s="1">
        <f>+Tabla15[[#This Row],[0]]*Tabla15[[#This Row],[NOMBRE DE LA CAUSA 2019]]</f>
        <v>671</v>
      </c>
      <c r="G673" s="6" t="s">
        <v>17</v>
      </c>
      <c r="I673" s="6"/>
      <c r="J673" s="1" t="s">
        <v>18</v>
      </c>
      <c r="K673" s="6" t="s">
        <v>19</v>
      </c>
      <c r="L673" s="7" t="s">
        <v>135</v>
      </c>
      <c r="M673" s="27">
        <v>219</v>
      </c>
      <c r="N673" s="1" t="str">
        <f>+Tabla15[[#This Row],[NOMBRE DE LA CAUSA 2017]]</f>
        <v>SIMULACION</v>
      </c>
    </row>
    <row r="674" spans="1:14" x14ac:dyDescent="0.25">
      <c r="A674" s="1">
        <f>+Tabla15[[#This Row],[1]]</f>
        <v>672</v>
      </c>
      <c r="B674" s="6" t="s">
        <v>262</v>
      </c>
      <c r="C674" s="1">
        <v>1</v>
      </c>
      <c r="D674" s="1">
        <f>+IF(Tabla15[[#This Row],[NOMBRE DE LA CAUSA 2018]]=0,0,1)</f>
        <v>1</v>
      </c>
      <c r="E674" s="1">
        <f>+E673+Tabla15[[#This Row],[NOMBRE DE LA CAUSA 2019]]</f>
        <v>672</v>
      </c>
      <c r="F674" s="1">
        <f>+Tabla15[[#This Row],[0]]*Tabla15[[#This Row],[NOMBRE DE LA CAUSA 2019]]</f>
        <v>672</v>
      </c>
      <c r="G674" s="6" t="s">
        <v>17</v>
      </c>
      <c r="I674" s="6"/>
      <c r="J674" s="1" t="s">
        <v>18</v>
      </c>
      <c r="K674" s="6" t="s">
        <v>19</v>
      </c>
      <c r="L674" s="7" t="s">
        <v>263</v>
      </c>
      <c r="M674" s="27">
        <v>420</v>
      </c>
      <c r="N674" s="1" t="str">
        <f>+Tabla15[[#This Row],[NOMBRE DE LA CAUSA 2017]]</f>
        <v>SOLICITUD DE LA DIVISION MATERIAL DE BIEN INMUEBLE</v>
      </c>
    </row>
    <row r="675" spans="1:14" x14ac:dyDescent="0.25">
      <c r="A675" s="1">
        <f>+Tabla15[[#This Row],[1]]</f>
        <v>673</v>
      </c>
      <c r="B675" s="8" t="s">
        <v>739</v>
      </c>
      <c r="C675" s="1">
        <v>1</v>
      </c>
      <c r="D675" s="1">
        <f>+IF(Tabla15[[#This Row],[NOMBRE DE LA CAUSA 2018]]=0,0,1)</f>
        <v>1</v>
      </c>
      <c r="E675" s="1">
        <f>+E674+Tabla15[[#This Row],[NOMBRE DE LA CAUSA 2019]]</f>
        <v>673</v>
      </c>
      <c r="F675" s="1">
        <f>+Tabla15[[#This Row],[0]]*Tabla15[[#This Row],[NOMBRE DE LA CAUSA 2019]]</f>
        <v>673</v>
      </c>
      <c r="G675" s="8" t="s">
        <v>17</v>
      </c>
      <c r="I675" s="6"/>
      <c r="J675" s="1" t="s">
        <v>18</v>
      </c>
      <c r="K675" s="6" t="s">
        <v>19</v>
      </c>
      <c r="L675" s="10" t="s">
        <v>740</v>
      </c>
      <c r="M675" s="27">
        <v>2020</v>
      </c>
      <c r="N675" s="1" t="str">
        <f>+Tabla15[[#This Row],[NOMBRE DE LA CAUSA 2017]]</f>
        <v>SUBROGACION DE LOS DERECHOS DEL ASEGURADO POR RESPONSABILIDAD EN SINIESTRO</v>
      </c>
    </row>
    <row r="676" spans="1:14" x14ac:dyDescent="0.25">
      <c r="A676" s="1">
        <f>+Tabla15[[#This Row],[1]]</f>
        <v>674</v>
      </c>
      <c r="B676" s="8" t="s">
        <v>1341</v>
      </c>
      <c r="C676" s="1">
        <v>1</v>
      </c>
      <c r="D676" s="1">
        <f>+IF(Tabla15[[#This Row],[NOMBRE DE LA CAUSA 2018]]=0,0,1)</f>
        <v>1</v>
      </c>
      <c r="E676" s="1">
        <f>+E675+Tabla15[[#This Row],[NOMBRE DE LA CAUSA 2019]]</f>
        <v>674</v>
      </c>
      <c r="F676" s="1">
        <f>+Tabla15[[#This Row],[0]]*Tabla15[[#This Row],[NOMBRE DE LA CAUSA 2019]]</f>
        <v>674</v>
      </c>
      <c r="G676" s="6" t="s">
        <v>746</v>
      </c>
      <c r="I676" s="6"/>
      <c r="K676" s="8" t="s">
        <v>19</v>
      </c>
      <c r="L676" s="10" t="s">
        <v>1342</v>
      </c>
      <c r="M676" s="27">
        <v>2290</v>
      </c>
      <c r="N676" s="1" t="str">
        <f>+Tabla15[[#This Row],[NOMBRE DE LA CAUSA 2017]]</f>
        <v>SUSPENSION DE LICENCIA DE FUNCIONAMIENTO</v>
      </c>
    </row>
    <row r="677" spans="1:14" x14ac:dyDescent="0.25">
      <c r="A677" s="1">
        <f>+Tabla15[[#This Row],[1]]</f>
        <v>675</v>
      </c>
      <c r="B677" s="8" t="s">
        <v>1339</v>
      </c>
      <c r="C677" s="1">
        <v>1</v>
      </c>
      <c r="D677" s="1">
        <f>+IF(Tabla15[[#This Row],[NOMBRE DE LA CAUSA 2018]]=0,0,1)</f>
        <v>1</v>
      </c>
      <c r="E677" s="1">
        <f>+E676+Tabla15[[#This Row],[NOMBRE DE LA CAUSA 2019]]</f>
        <v>675</v>
      </c>
      <c r="F677" s="1">
        <f>+Tabla15[[#This Row],[0]]*Tabla15[[#This Row],[NOMBRE DE LA CAUSA 2019]]</f>
        <v>675</v>
      </c>
      <c r="G677" s="6" t="s">
        <v>753</v>
      </c>
      <c r="H677" s="1" t="s">
        <v>1335</v>
      </c>
      <c r="I677" s="6"/>
      <c r="K677" s="8" t="s">
        <v>19</v>
      </c>
      <c r="L677" s="10" t="s">
        <v>1340</v>
      </c>
      <c r="M677" s="27">
        <v>2289</v>
      </c>
      <c r="N677" s="1" t="str">
        <f>+Tabla15[[#This Row],[NOMBRE DE LA CAUSA 2017]]</f>
        <v>SUSPENSION DE LICENCIAS AMBIENTALES</v>
      </c>
    </row>
    <row r="678" spans="1:14" x14ac:dyDescent="0.25">
      <c r="A678" s="1">
        <f>+Tabla15[[#This Row],[1]]</f>
        <v>676</v>
      </c>
      <c r="B678" s="6" t="s">
        <v>314</v>
      </c>
      <c r="C678" s="1">
        <v>1</v>
      </c>
      <c r="D678" s="1">
        <f>+IF(Tabla15[[#This Row],[NOMBRE DE LA CAUSA 2018]]=0,0,1)</f>
        <v>1</v>
      </c>
      <c r="E678" s="1">
        <f>+E677+Tabla15[[#This Row],[NOMBRE DE LA CAUSA 2019]]</f>
        <v>676</v>
      </c>
      <c r="F678" s="1">
        <f>+Tabla15[[#This Row],[0]]*Tabla15[[#This Row],[NOMBRE DE LA CAUSA 2019]]</f>
        <v>676</v>
      </c>
      <c r="G678" s="8" t="s">
        <v>17</v>
      </c>
      <c r="I678" s="6"/>
      <c r="J678" s="1" t="s">
        <v>18</v>
      </c>
      <c r="K678" s="6" t="s">
        <v>19</v>
      </c>
      <c r="L678" s="10" t="s">
        <v>315</v>
      </c>
      <c r="M678" s="27">
        <v>504</v>
      </c>
      <c r="N678" s="1" t="str">
        <f>+Tabla15[[#This Row],[NOMBRE DE LA CAUSA 2017]]</f>
        <v>SUSTITUCION PATRONAL</v>
      </c>
    </row>
    <row r="679" spans="1:14" x14ac:dyDescent="0.25">
      <c r="A679" s="1">
        <f>+Tabla15[[#This Row],[1]]</f>
        <v>677</v>
      </c>
      <c r="B679" s="8" t="s">
        <v>1436</v>
      </c>
      <c r="C679" s="1">
        <v>1</v>
      </c>
      <c r="D679" s="1">
        <f>+IF(Tabla15[[#This Row],[NOMBRE DE LA CAUSA 2018]]=0,0,1)</f>
        <v>1</v>
      </c>
      <c r="E679" s="1">
        <f>+E678+Tabla15[[#This Row],[NOMBRE DE LA CAUSA 2019]]</f>
        <v>677</v>
      </c>
      <c r="F679" s="1">
        <f>+Tabla15[[#This Row],[0]]*Tabla15[[#This Row],[NOMBRE DE LA CAUSA 2019]]</f>
        <v>677</v>
      </c>
      <c r="G679" s="6" t="s">
        <v>746</v>
      </c>
      <c r="I679" s="8" t="s">
        <v>1437</v>
      </c>
      <c r="K679" s="8" t="s">
        <v>19</v>
      </c>
      <c r="L679" s="10" t="s">
        <v>1438</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717</v>
      </c>
      <c r="C680" s="1">
        <v>1</v>
      </c>
      <c r="D680" s="1">
        <f>+IF(Tabla15[[#This Row],[NOMBRE DE LA CAUSA 2018]]=0,0,1)</f>
        <v>1</v>
      </c>
      <c r="E680" s="1">
        <f>+E679+Tabla15[[#This Row],[NOMBRE DE LA CAUSA 2019]]</f>
        <v>678</v>
      </c>
      <c r="F680" s="1">
        <f>+Tabla15[[#This Row],[0]]*Tabla15[[#This Row],[NOMBRE DE LA CAUSA 2019]]</f>
        <v>678</v>
      </c>
      <c r="G680" s="8" t="s">
        <v>17</v>
      </c>
      <c r="I680" s="6"/>
      <c r="J680" s="1" t="s">
        <v>18</v>
      </c>
      <c r="K680" s="6" t="s">
        <v>19</v>
      </c>
      <c r="L680" s="10" t="s">
        <v>718</v>
      </c>
      <c r="M680" s="27">
        <v>2000</v>
      </c>
      <c r="N680" s="1" t="str">
        <f>+Tabla15[[#This Row],[NOMBRE DE LA CAUSA 2017]]</f>
        <v>VIA DE HECHO DE LA ADMINISTRACION</v>
      </c>
    </row>
    <row r="681" spans="1:14" x14ac:dyDescent="0.25">
      <c r="A681" s="1">
        <f>+Tabla15[[#This Row],[1]]</f>
        <v>679</v>
      </c>
      <c r="B681" s="6" t="s">
        <v>184</v>
      </c>
      <c r="C681" s="1">
        <v>1</v>
      </c>
      <c r="D681" s="1">
        <f>+IF(Tabla15[[#This Row],[NOMBRE DE LA CAUSA 2018]]=0,0,1)</f>
        <v>1</v>
      </c>
      <c r="E681" s="1">
        <f>+E680+Tabla15[[#This Row],[NOMBRE DE LA CAUSA 2019]]</f>
        <v>679</v>
      </c>
      <c r="F681" s="1">
        <f>+Tabla15[[#This Row],[0]]*Tabla15[[#This Row],[NOMBRE DE LA CAUSA 2019]]</f>
        <v>679</v>
      </c>
      <c r="G681" s="6" t="s">
        <v>17</v>
      </c>
      <c r="I681" s="6"/>
      <c r="J681" s="1" t="s">
        <v>18</v>
      </c>
      <c r="K681" s="6" t="s">
        <v>19</v>
      </c>
      <c r="L681" s="7" t="s">
        <v>185</v>
      </c>
      <c r="M681" s="27">
        <v>296</v>
      </c>
      <c r="N681" s="1" t="str">
        <f>+Tabla15[[#This Row],[NOMBRE DE LA CAUSA 2017]]</f>
        <v>VIOLACION A LA PROTECCION DE DATOS PERSONALES</v>
      </c>
    </row>
    <row r="682" spans="1:14" x14ac:dyDescent="0.25">
      <c r="A682" s="1">
        <f>+Tabla15[[#This Row],[1]]</f>
        <v>680</v>
      </c>
      <c r="B682" s="6" t="s">
        <v>52</v>
      </c>
      <c r="C682" s="1">
        <v>1</v>
      </c>
      <c r="D682" s="1">
        <f>+IF(Tabla15[[#This Row],[NOMBRE DE LA CAUSA 2018]]=0,0,1)</f>
        <v>1</v>
      </c>
      <c r="E682" s="1">
        <f>+E681+Tabla15[[#This Row],[NOMBRE DE LA CAUSA 2019]]</f>
        <v>680</v>
      </c>
      <c r="F682" s="1">
        <f>+Tabla15[[#This Row],[0]]*Tabla15[[#This Row],[NOMBRE DE LA CAUSA 2019]]</f>
        <v>680</v>
      </c>
      <c r="G682" s="6" t="s">
        <v>17</v>
      </c>
      <c r="I682" s="6"/>
      <c r="J682" s="1" t="s">
        <v>18</v>
      </c>
      <c r="K682" s="6" t="s">
        <v>19</v>
      </c>
      <c r="L682" s="7" t="s">
        <v>53</v>
      </c>
      <c r="M682" s="27">
        <v>56</v>
      </c>
      <c r="N682" s="1" t="str">
        <f>+Tabla15[[#This Row],[NOMBRE DE LA CAUSA 2017]]</f>
        <v>VIOLACION AL DEBIDO PROCESO ADMINISTRATIVO</v>
      </c>
    </row>
    <row r="683" spans="1:14" x14ac:dyDescent="0.25">
      <c r="A683" s="1">
        <f>+Tabla15[[#This Row],[1]]</f>
        <v>681</v>
      </c>
      <c r="B683" s="6" t="s">
        <v>180</v>
      </c>
      <c r="C683" s="1">
        <v>1</v>
      </c>
      <c r="D683" s="1">
        <f>+IF(Tabla15[[#This Row],[NOMBRE DE LA CAUSA 2018]]=0,0,1)</f>
        <v>1</v>
      </c>
      <c r="E683" s="1">
        <f>+E682+Tabla15[[#This Row],[NOMBRE DE LA CAUSA 2019]]</f>
        <v>681</v>
      </c>
      <c r="F683" s="1">
        <f>+Tabla15[[#This Row],[0]]*Tabla15[[#This Row],[NOMBRE DE LA CAUSA 2019]]</f>
        <v>681</v>
      </c>
      <c r="G683" s="6" t="s">
        <v>17</v>
      </c>
      <c r="I683" s="6"/>
      <c r="J683" s="1" t="s">
        <v>18</v>
      </c>
      <c r="K683" s="6" t="s">
        <v>19</v>
      </c>
      <c r="L683" s="7" t="s">
        <v>181</v>
      </c>
      <c r="M683" s="27">
        <v>290</v>
      </c>
      <c r="N683" s="1" t="str">
        <f>+Tabla15[[#This Row],[NOMBRE DE LA CAUSA 2017]]</f>
        <v>VIOLACION AL DERECHO DE POSTULACION A UN CARGO DE ELECCION POPULAR</v>
      </c>
    </row>
    <row r="684" spans="1:14" x14ac:dyDescent="0.25">
      <c r="A684" s="1">
        <f>+Tabla15[[#This Row],[1]]</f>
        <v>682</v>
      </c>
      <c r="B684" s="6" t="s">
        <v>140</v>
      </c>
      <c r="C684" s="1">
        <v>1</v>
      </c>
      <c r="D684" s="1">
        <f>+IF(Tabla15[[#This Row],[NOMBRE DE LA CAUSA 2018]]=0,0,1)</f>
        <v>1</v>
      </c>
      <c r="E684" s="1">
        <f>+E683+Tabla15[[#This Row],[NOMBRE DE LA CAUSA 2019]]</f>
        <v>682</v>
      </c>
      <c r="F684" s="1">
        <f>+Tabla15[[#This Row],[0]]*Tabla15[[#This Row],[NOMBRE DE LA CAUSA 2019]]</f>
        <v>682</v>
      </c>
      <c r="G684" s="6" t="s">
        <v>17</v>
      </c>
      <c r="I684" s="6"/>
      <c r="J684" s="1" t="s">
        <v>18</v>
      </c>
      <c r="K684" s="6" t="s">
        <v>19</v>
      </c>
      <c r="L684" s="7" t="s">
        <v>141</v>
      </c>
      <c r="M684" s="27">
        <v>231</v>
      </c>
      <c r="N684" s="1" t="str">
        <f>+Tabla15[[#This Row],[NOMBRE DE LA CAUSA 2017]]</f>
        <v>VIOLACION AL REGIMEN JURIDICO DE DERECHOS DE AUTOR</v>
      </c>
    </row>
    <row r="685" spans="1:14" x14ac:dyDescent="0.25">
      <c r="A685" s="1">
        <f>+Tabla15[[#This Row],[1]]</f>
        <v>683</v>
      </c>
      <c r="B685" s="6" t="s">
        <v>142</v>
      </c>
      <c r="C685" s="1">
        <v>1</v>
      </c>
      <c r="D685" s="1">
        <f>+IF(Tabla15[[#This Row],[NOMBRE DE LA CAUSA 2018]]=0,0,1)</f>
        <v>1</v>
      </c>
      <c r="E685" s="1">
        <f>+E684+Tabla15[[#This Row],[NOMBRE DE LA CAUSA 2019]]</f>
        <v>683</v>
      </c>
      <c r="F685" s="1">
        <f>+Tabla15[[#This Row],[0]]*Tabla15[[#This Row],[NOMBRE DE LA CAUSA 2019]]</f>
        <v>683</v>
      </c>
      <c r="G685" s="6" t="s">
        <v>17</v>
      </c>
      <c r="I685" s="6"/>
      <c r="J685" s="1" t="s">
        <v>18</v>
      </c>
      <c r="K685" s="6" t="s">
        <v>19</v>
      </c>
      <c r="L685" s="7" t="s">
        <v>143</v>
      </c>
      <c r="M685" s="27">
        <v>235</v>
      </c>
      <c r="N685" s="1" t="str">
        <f>+Tabla15[[#This Row],[NOMBRE DE LA CAUSA 2017]]</f>
        <v>VIOLACION AL REGIMEN JURIDICO DE PROPIEDAD INDUSTRIAL</v>
      </c>
    </row>
    <row r="686" spans="1:14" x14ac:dyDescent="0.25">
      <c r="A686" s="1">
        <f>+Tabla15[[#This Row],[1]]</f>
        <v>684</v>
      </c>
      <c r="B686" s="8" t="s">
        <v>525</v>
      </c>
      <c r="C686" s="1">
        <v>1</v>
      </c>
      <c r="D686" s="1">
        <f>+IF(Tabla15[[#This Row],[NOMBRE DE LA CAUSA 2018]]=0,0,1)</f>
        <v>1</v>
      </c>
      <c r="E686" s="1">
        <f>+E685+Tabla15[[#This Row],[NOMBRE DE LA CAUSA 2019]]</f>
        <v>684</v>
      </c>
      <c r="F686" s="1">
        <f>+Tabla15[[#This Row],[0]]*Tabla15[[#This Row],[NOMBRE DE LA CAUSA 2019]]</f>
        <v>684</v>
      </c>
      <c r="G686" s="8" t="s">
        <v>17</v>
      </c>
      <c r="I686" s="6"/>
      <c r="J686" s="1" t="s">
        <v>18</v>
      </c>
      <c r="K686" s="6" t="s">
        <v>19</v>
      </c>
      <c r="L686" s="10" t="s">
        <v>526</v>
      </c>
      <c r="M686" s="27">
        <v>1878</v>
      </c>
      <c r="N686" s="1" t="str">
        <f>+Tabla15[[#This Row],[NOMBRE DE LA CAUSA 2017]]</f>
        <v>VIOLACION AL REGIMEN LEGAL DE INHABILIDADES E INCOMPATIBILIDADES PARA ACCEDER A CARGO DE ELECCION POPULAR</v>
      </c>
    </row>
    <row r="687" spans="1:14" x14ac:dyDescent="0.25">
      <c r="A687" s="1">
        <f>+Tabla15[[#This Row],[1]]</f>
        <v>685</v>
      </c>
      <c r="B687" s="6" t="s">
        <v>96</v>
      </c>
      <c r="C687" s="1">
        <v>1</v>
      </c>
      <c r="D687" s="1">
        <f>+IF(Tabla15[[#This Row],[NOMBRE DE LA CAUSA 2018]]=0,0,1)</f>
        <v>1</v>
      </c>
      <c r="E687" s="1">
        <f>+E686+Tabla15[[#This Row],[NOMBRE DE LA CAUSA 2019]]</f>
        <v>685</v>
      </c>
      <c r="F687" s="1">
        <f>+Tabla15[[#This Row],[0]]*Tabla15[[#This Row],[NOMBRE DE LA CAUSA 2019]]</f>
        <v>685</v>
      </c>
      <c r="G687" s="6" t="s">
        <v>17</v>
      </c>
      <c r="I687" s="6"/>
      <c r="J687" s="1" t="s">
        <v>18</v>
      </c>
      <c r="K687" s="6" t="s">
        <v>19</v>
      </c>
      <c r="L687" s="7" t="s">
        <v>97</v>
      </c>
      <c r="M687" s="27">
        <v>159</v>
      </c>
      <c r="N687" s="1" t="str">
        <f>+Tabla15[[#This Row],[NOMBRE DE LA CAUSA 2017]]</f>
        <v>VIOLACION O AMENAZA A LA LIBRE COMPETENCIA ECONOMICA</v>
      </c>
    </row>
    <row r="688" spans="1:14" x14ac:dyDescent="0.25">
      <c r="A688" s="1">
        <f>+Tabla15[[#This Row],[1]]</f>
        <v>686</v>
      </c>
      <c r="B688" s="6" t="s">
        <v>98</v>
      </c>
      <c r="C688" s="1">
        <v>1</v>
      </c>
      <c r="D688" s="1">
        <f>+IF(Tabla15[[#This Row],[NOMBRE DE LA CAUSA 2018]]=0,0,1)</f>
        <v>1</v>
      </c>
      <c r="E688" s="1">
        <f>+E687+Tabla15[[#This Row],[NOMBRE DE LA CAUSA 2019]]</f>
        <v>686</v>
      </c>
      <c r="F688" s="1">
        <f>+Tabla15[[#This Row],[0]]*Tabla15[[#This Row],[NOMBRE DE LA CAUSA 2019]]</f>
        <v>686</v>
      </c>
      <c r="G688" s="6" t="s">
        <v>17</v>
      </c>
      <c r="I688" s="6"/>
      <c r="J688" s="1" t="s">
        <v>18</v>
      </c>
      <c r="K688" s="6" t="s">
        <v>19</v>
      </c>
      <c r="L688" s="7" t="s">
        <v>99</v>
      </c>
      <c r="M688" s="27">
        <v>161</v>
      </c>
      <c r="N688" s="1" t="str">
        <f>+Tabla15[[#This Row],[NOMBRE DE LA CAUSA 2017]]</f>
        <v>VIOLACION O AMENAZA A LA MORALIDAD ADMINISTRATIVA</v>
      </c>
    </row>
    <row r="689" spans="1:14" x14ac:dyDescent="0.25">
      <c r="A689" s="1">
        <f>+Tabla15[[#This Row],[1]]</f>
        <v>687</v>
      </c>
      <c r="B689" s="6" t="s">
        <v>110</v>
      </c>
      <c r="C689" s="1">
        <v>1</v>
      </c>
      <c r="D689" s="1">
        <f>+IF(Tabla15[[#This Row],[NOMBRE DE LA CAUSA 2018]]=0,0,1)</f>
        <v>1</v>
      </c>
      <c r="E689" s="1">
        <f>+E688+Tabla15[[#This Row],[NOMBRE DE LA CAUSA 2019]]</f>
        <v>687</v>
      </c>
      <c r="F689" s="1">
        <f>+Tabla15[[#This Row],[0]]*Tabla15[[#This Row],[NOMBRE DE LA CAUSA 2019]]</f>
        <v>687</v>
      </c>
      <c r="G689" s="6" t="s">
        <v>17</v>
      </c>
      <c r="I689" s="6"/>
      <c r="J689" s="1" t="s">
        <v>18</v>
      </c>
      <c r="K689" s="6" t="s">
        <v>19</v>
      </c>
      <c r="L689" s="7" t="s">
        <v>111</v>
      </c>
      <c r="M689" s="27">
        <v>179</v>
      </c>
      <c r="N689" s="1" t="str">
        <f>+Tabla15[[#This Row],[NOMBRE DE LA CAUSA 2017]]</f>
        <v>VIOLACION O AMENAZA A LA SEGURIDAD Y SALUBRIDAD PUBLICAS</v>
      </c>
    </row>
    <row r="690" spans="1:14" x14ac:dyDescent="0.25">
      <c r="A690" s="1">
        <f>+Tabla15[[#This Row],[1]]</f>
        <v>688</v>
      </c>
      <c r="B690" s="6" t="s">
        <v>152</v>
      </c>
      <c r="C690" s="1">
        <v>1</v>
      </c>
      <c r="D690" s="1">
        <f>+IF(Tabla15[[#This Row],[NOMBRE DE LA CAUSA 2018]]=0,0,1)</f>
        <v>1</v>
      </c>
      <c r="E690" s="1">
        <f>+E689+Tabla15[[#This Row],[NOMBRE DE LA CAUSA 2019]]</f>
        <v>688</v>
      </c>
      <c r="F690" s="1">
        <f>+Tabla15[[#This Row],[0]]*Tabla15[[#This Row],[NOMBRE DE LA CAUSA 2019]]</f>
        <v>688</v>
      </c>
      <c r="G690" s="6" t="s">
        <v>17</v>
      </c>
      <c r="I690" s="6"/>
      <c r="J690" s="1" t="s">
        <v>18</v>
      </c>
      <c r="K690" s="6" t="s">
        <v>19</v>
      </c>
      <c r="L690" s="7" t="s">
        <v>153</v>
      </c>
      <c r="M690" s="27">
        <v>260</v>
      </c>
      <c r="N690" s="1" t="str">
        <f>+Tabla15[[#This Row],[NOMBRE DE LA CAUSA 2017]]</f>
        <v>VIOLACION O AMENAZA A LOS DERECHOS DE LOS CONSUMIDORES Y USUARIOS</v>
      </c>
    </row>
    <row r="691" spans="1:14" x14ac:dyDescent="0.25">
      <c r="A691" s="1">
        <f>+Tabla15[[#This Row],[1]]</f>
        <v>689</v>
      </c>
      <c r="B691" s="6" t="s">
        <v>695</v>
      </c>
      <c r="C691" s="1">
        <v>1</v>
      </c>
      <c r="D691" s="1">
        <f>+IF(Tabla15[[#This Row],[NOMBRE DE LA CAUSA 2018]]=0,0,1)</f>
        <v>1</v>
      </c>
      <c r="E691" s="1">
        <f>+E690+Tabla15[[#This Row],[NOMBRE DE LA CAUSA 2019]]</f>
        <v>689</v>
      </c>
      <c r="F691" s="1">
        <f>+Tabla15[[#This Row],[0]]*Tabla15[[#This Row],[NOMBRE DE LA CAUSA 2019]]</f>
        <v>689</v>
      </c>
      <c r="G691" s="6" t="s">
        <v>17</v>
      </c>
      <c r="I691" s="6"/>
      <c r="J691" s="1" t="s">
        <v>18</v>
      </c>
      <c r="K691" s="6" t="s">
        <v>19</v>
      </c>
      <c r="L691" s="7" t="s">
        <v>696</v>
      </c>
      <c r="M691" s="27">
        <v>1978</v>
      </c>
      <c r="N691" s="1" t="str">
        <f>+Tabla15[[#This Row],[NOMBRE DE LA CAUSA 2017]]</f>
        <v>VIOLACION O AMENAZA AL GOCE DE UN AMBIENTE SANO</v>
      </c>
    </row>
    <row r="692" spans="1:14" x14ac:dyDescent="0.25">
      <c r="A692" s="1">
        <f>+Tabla15[[#This Row],[1]]</f>
        <v>690</v>
      </c>
      <c r="B692" s="6" t="s">
        <v>222</v>
      </c>
      <c r="C692" s="1">
        <v>1</v>
      </c>
      <c r="D692" s="1">
        <f>+IF(Tabla15[[#This Row],[NOMBRE DE LA CAUSA 2018]]=0,0,1)</f>
        <v>1</v>
      </c>
      <c r="E692" s="1">
        <f>+E691+Tabla15[[#This Row],[NOMBRE DE LA CAUSA 2019]]</f>
        <v>690</v>
      </c>
      <c r="F692" s="1">
        <f>+Tabla15[[#This Row],[0]]*Tabla15[[#This Row],[NOMBRE DE LA CAUSA 2019]]</f>
        <v>690</v>
      </c>
      <c r="G692" s="6" t="s">
        <v>17</v>
      </c>
      <c r="I692" s="6"/>
      <c r="J692" s="1" t="s">
        <v>18</v>
      </c>
      <c r="K692" s="6" t="s">
        <v>19</v>
      </c>
      <c r="L692" s="7" t="s">
        <v>223</v>
      </c>
      <c r="M692" s="27">
        <v>368</v>
      </c>
      <c r="N692" s="1" t="str">
        <f>+Tabla15[[#This Row],[NOMBRE DE LA CAUSA 2017]]</f>
        <v>VIOLACION O AMENAZA AL GOCE DEL ESPACIO PUBLICO Y A LA UTILIZACION Y DEFENSA DE BIENES DE USO PUBLICO</v>
      </c>
    </row>
    <row r="693" spans="1:14" x14ac:dyDescent="0.25">
      <c r="A693" s="1">
        <f>+Tabla15[[#This Row],[1]]</f>
        <v>691</v>
      </c>
      <c r="B693" s="6" t="s">
        <v>226</v>
      </c>
      <c r="C693" s="1">
        <v>1</v>
      </c>
      <c r="D693" s="1">
        <f>+IF(Tabla15[[#This Row],[NOMBRE DE LA CAUSA 2018]]=0,0,1)</f>
        <v>1</v>
      </c>
      <c r="E693" s="1">
        <f>+E692+Tabla15[[#This Row],[NOMBRE DE LA CAUSA 2019]]</f>
        <v>691</v>
      </c>
      <c r="F693" s="1">
        <f>+Tabla15[[#This Row],[0]]*Tabla15[[#This Row],[NOMBRE DE LA CAUSA 2019]]</f>
        <v>691</v>
      </c>
      <c r="G693" s="6" t="s">
        <v>17</v>
      </c>
      <c r="I693" s="6"/>
      <c r="J693" s="1" t="s">
        <v>18</v>
      </c>
      <c r="K693" s="6" t="s">
        <v>19</v>
      </c>
      <c r="L693" s="7" t="s">
        <v>227</v>
      </c>
      <c r="M693" s="27">
        <v>373</v>
      </c>
      <c r="N693" s="1" t="str">
        <f>+Tabla15[[#This Row],[NOMBRE DE LA CAUSA 2017]]</f>
        <v>VIOLACION O AMENAZA AL PATRIMONIO CULTURAL DE LA NACION</v>
      </c>
    </row>
    <row r="694" spans="1:14" x14ac:dyDescent="0.25">
      <c r="A694" s="1">
        <f>+Tabla15[[#This Row],[1]]</f>
        <v>692</v>
      </c>
      <c r="B694" s="6" t="s">
        <v>100</v>
      </c>
      <c r="C694" s="1">
        <v>1</v>
      </c>
      <c r="D694" s="1">
        <f>+IF(Tabla15[[#This Row],[NOMBRE DE LA CAUSA 2018]]=0,0,1)</f>
        <v>1</v>
      </c>
      <c r="E694" s="1">
        <f>+E693+Tabla15[[#This Row],[NOMBRE DE LA CAUSA 2019]]</f>
        <v>692</v>
      </c>
      <c r="F694" s="1">
        <f>+Tabla15[[#This Row],[0]]*Tabla15[[#This Row],[NOMBRE DE LA CAUSA 2019]]</f>
        <v>692</v>
      </c>
      <c r="G694" s="6" t="s">
        <v>17</v>
      </c>
      <c r="I694" s="6"/>
      <c r="J694" s="1" t="s">
        <v>18</v>
      </c>
      <c r="K694" s="6" t="s">
        <v>19</v>
      </c>
      <c r="L694" s="7" t="s">
        <v>101</v>
      </c>
      <c r="M694" s="27">
        <v>169</v>
      </c>
      <c r="N694" s="1" t="str">
        <f>+Tabla15[[#This Row],[NOMBRE DE LA CAUSA 2017]]</f>
        <v>VIOLACION O AMENAZA AL PATRIMONIO PUBLICO</v>
      </c>
    </row>
    <row r="695" spans="1:14" x14ac:dyDescent="0.25">
      <c r="A695" s="1">
        <f>+Tabla15[[#This Row],[1]]</f>
        <v>693</v>
      </c>
      <c r="B695" s="6" t="s">
        <v>493</v>
      </c>
      <c r="C695" s="1">
        <v>1</v>
      </c>
      <c r="D695" s="1">
        <f>+IF(Tabla15[[#This Row],[NOMBRE DE LA CAUSA 2018]]=0,0,1)</f>
        <v>1</v>
      </c>
      <c r="E695" s="1">
        <f>+E694+Tabla15[[#This Row],[NOMBRE DE LA CAUSA 2019]]</f>
        <v>693</v>
      </c>
      <c r="F695" s="1">
        <f>+Tabla15[[#This Row],[0]]*Tabla15[[#This Row],[NOMBRE DE LA CAUSA 2019]]</f>
        <v>693</v>
      </c>
      <c r="G695" s="6" t="s">
        <v>17</v>
      </c>
      <c r="H695" s="6"/>
      <c r="I695" s="6"/>
      <c r="J695" s="6" t="s">
        <v>18</v>
      </c>
      <c r="K695" s="6" t="s">
        <v>19</v>
      </c>
      <c r="L695" s="7" t="s">
        <v>494</v>
      </c>
      <c r="M695" s="27">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8423D178EDE64C851F7F24C6969ACF" ma:contentTypeVersion="12" ma:contentTypeDescription="Crear nuevo documento." ma:contentTypeScope="" ma:versionID="f8bcdbe8a037ff7c8c65dcd6cfc0e86c">
  <xsd:schema xmlns:xsd="http://www.w3.org/2001/XMLSchema" xmlns:xs="http://www.w3.org/2001/XMLSchema" xmlns:p="http://schemas.microsoft.com/office/2006/metadata/properties" xmlns:ns3="e2cd7bfc-1a75-4b5d-93c7-9eb14e6da217" xmlns:ns4="7f5f6d9e-881c-44f2-9025-1b7411be191d" targetNamespace="http://schemas.microsoft.com/office/2006/metadata/properties" ma:root="true" ma:fieldsID="01b33f73c5b1aaa3983f7255aaaa8c42" ns3:_="" ns4:_="">
    <xsd:import namespace="e2cd7bfc-1a75-4b5d-93c7-9eb14e6da217"/>
    <xsd:import namespace="7f5f6d9e-881c-44f2-9025-1b7411be19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cd7bfc-1a75-4b5d-93c7-9eb14e6da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f6d9e-881c-44f2-9025-1b7411be191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94E73-67DD-496B-BB1C-084AF2BB1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cd7bfc-1a75-4b5d-93c7-9eb14e6da217"/>
    <ds:schemaRef ds:uri="7f5f6d9e-881c-44f2-9025-1b7411be1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C99BA-C4A2-4A6C-86BB-2DD673FBA194}">
  <ds:schemaRefs>
    <ds:schemaRef ds:uri="http://schemas.microsoft.com/sharepoint/v3/contenttype/forms"/>
  </ds:schemaRefs>
</ds:datastoreItem>
</file>

<file path=customXml/itemProps3.xml><?xml version="1.0" encoding="utf-8"?>
<ds:datastoreItem xmlns:ds="http://schemas.openxmlformats.org/officeDocument/2006/customXml" ds:itemID="{8FD789C8-504D-447A-8514-BB66FDA74DE2}">
  <ds:schemaRefs>
    <ds:schemaRef ds:uri="http://schemas.microsoft.com/office/2006/documentManagement/types"/>
    <ds:schemaRef ds:uri="http://schemas.microsoft.com/office/2006/metadata/properties"/>
    <ds:schemaRef ds:uri="e2cd7bfc-1a75-4b5d-93c7-9eb14e6da217"/>
    <ds:schemaRef ds:uri="http://www.w3.org/XML/1998/namespace"/>
    <ds:schemaRef ds:uri="http://purl.org/dc/elements/1.1/"/>
    <ds:schemaRef ds:uri="http://schemas.microsoft.com/office/infopath/2007/PartnerControls"/>
    <ds:schemaRef ds:uri="http://schemas.openxmlformats.org/package/2006/metadata/core-properties"/>
    <ds:schemaRef ds:uri="7f5f6d9e-881c-44f2-9025-1b7411be191d"/>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Gladys Cecilia Osorio Cavanzo</cp:lastModifiedBy>
  <cp:lastPrinted>2019-10-22T16:06:09Z</cp:lastPrinted>
  <dcterms:created xsi:type="dcterms:W3CDTF">2019-04-08T20:16:01Z</dcterms:created>
  <dcterms:modified xsi:type="dcterms:W3CDTF">2024-09-03T10:47:12Z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0x010100248423D178EDE64C851F7F24C6969ACF</vt:lpwstr>
  </property>
</Properties>
</file>